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becky.daniels.ALGOSEC\OneDrive - Algosec Systems Ltd\Working\# TEMPLATES\Deployment Template Files\# NEW PROJECT SETUP FILES\"/>
    </mc:Choice>
  </mc:AlternateContent>
  <xr:revisionPtr revIDLastSave="0" documentId="13_ncr:1_{E9B57193-676A-46DE-98A1-F16AFE5D57DB}" xr6:coauthVersionLast="44" xr6:coauthVersionMax="45" xr10:uidLastSave="{00000000-0000-0000-0000-000000000000}"/>
  <bookViews>
    <workbookView xWindow="-110" yWindow="-110" windowWidth="25820" windowHeight="14020" xr2:uid="{CB17E420-ABB0-444B-9AD9-204294DD03BE}"/>
  </bookViews>
  <sheets>
    <sheet name="Overview" sheetId="15" r:id="rId1"/>
    <sheet name="Connectivity" sheetId="17" r:id="rId2"/>
    <sheet name="General" sheetId="3" r:id="rId3"/>
    <sheet name="Authentication" sheetId="1" r:id="rId4"/>
    <sheet name="HA &amp; DR" sheetId="9" r:id="rId5"/>
    <sheet name="FireFlow" sheetId="18" r:id="rId6"/>
    <sheet name="Devices - Instructions" sheetId="13" r:id="rId7"/>
    <sheet name="Devices - List" sheetId="11" r:id="rId8"/>
    <sheet name="Baseline Comp - Instructions" sheetId="6" r:id="rId9"/>
    <sheet name="Baseline Comp - Devices" sheetId="14" r:id="rId10"/>
    <sheet name="Helper" sheetId="2" r:id="rId11"/>
  </sheets>
  <definedNames>
    <definedName name="_xlnm._FilterDatabase" localSheetId="9" hidden="1">'Baseline Comp - Devices'!$A$1:$E$1</definedName>
    <definedName name="_xlnm._FilterDatabase" localSheetId="1" hidden="1">Connectivity!$B$17:$F$56</definedName>
    <definedName name="_xlnm._FilterDatabase" localSheetId="7" hidden="1">'Devices - List'!$A$1:$H$1</definedName>
    <definedName name="ApplianceType">Helper!$A$74:$A$75</definedName>
    <definedName name="AS_COUNT" comment="Used to count cells that are blank or with default values">"ngikandfiangsafiagaflajghas"</definedName>
    <definedName name="Connection">Helper!$A$51:$A$54</definedName>
    <definedName name="DeviceTypes">Helper!$A$11:$A$49</definedName>
    <definedName name="LDAPBindType">Helper!$A$65:$A$67</definedName>
    <definedName name="LDAPSecure">Helper!$A$70:$A$71</definedName>
    <definedName name="LDAPVersion">Helper!$A$61:$A$62</definedName>
    <definedName name="SSOUserDataChoice">Helper!$A$57:$A$58</definedName>
    <definedName name="YesNo">Helper!$A$8:$A$9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5" l="1"/>
  <c r="M16" i="18"/>
  <c r="M15" i="18"/>
  <c r="M6" i="18"/>
  <c r="M10" i="18"/>
  <c r="M7" i="18"/>
  <c r="M11" i="18"/>
  <c r="M9" i="3"/>
  <c r="J6" i="1" l="1"/>
  <c r="M12" i="3" l="1"/>
  <c r="M8" i="3"/>
  <c r="J9" i="1"/>
  <c r="J12" i="9"/>
  <c r="J9" i="9"/>
  <c r="J11" i="9" s="1"/>
  <c r="C9" i="15" s="1"/>
  <c r="J10" i="9"/>
  <c r="M10" i="3"/>
  <c r="J8" i="1"/>
  <c r="J7" i="1"/>
  <c r="J10" i="1" l="1"/>
  <c r="J11" i="1"/>
  <c r="M11" i="3"/>
  <c r="C7" i="15" s="1"/>
  <c r="C8" i="15" l="1"/>
</calcChain>
</file>

<file path=xl/sharedStrings.xml><?xml version="1.0" encoding="utf-8"?>
<sst xmlns="http://schemas.openxmlformats.org/spreadsheetml/2006/main" count="645" uniqueCount="407">
  <si>
    <t>Overview</t>
  </si>
  <si>
    <t>Customer Information and form progress status.</t>
  </si>
  <si>
    <t>Progress</t>
  </si>
  <si>
    <t>General</t>
  </si>
  <si>
    <t>Authentication</t>
  </si>
  <si>
    <t>High Availability</t>
  </si>
  <si>
    <t>Customer Contacts</t>
  </si>
  <si>
    <t>Contact 1</t>
  </si>
  <si>
    <t>Contact 1 Name</t>
  </si>
  <si>
    <t>Contact 1 Email</t>
  </si>
  <si>
    <t>Contact 1 Phone</t>
  </si>
  <si>
    <t>Contact 2</t>
  </si>
  <si>
    <t>Contact 2 Name</t>
  </si>
  <si>
    <t>Contact 2 Email</t>
  </si>
  <si>
    <t>Contact 2 Phone</t>
  </si>
  <si>
    <t>Algosec Contacts</t>
  </si>
  <si>
    <t>Customer Success Manager</t>
  </si>
  <si>
    <t>CSM Name</t>
  </si>
  <si>
    <t>CSM Email</t>
  </si>
  <si>
    <t>CSM Phone</t>
  </si>
  <si>
    <t>Deployment Engineer</t>
  </si>
  <si>
    <t>DE Name</t>
  </si>
  <si>
    <t>DE Email</t>
  </si>
  <si>
    <t>DE Phone</t>
  </si>
  <si>
    <t>PS Engineer</t>
  </si>
  <si>
    <t>PS Engineer Name</t>
  </si>
  <si>
    <t>PS Engineer Email</t>
  </si>
  <si>
    <t>PS Engineer Phone</t>
  </si>
  <si>
    <t>Connectivity</t>
  </si>
  <si>
    <t>This tab shows the connectivity requirements to implement Algosec in your environment.  There are two tables:
Algosec Functionality: This table lists connectivity requirements that are inherint to the Algosec system itself.  
External Devices: This table shows the connectivity requirements to connect firewalls and routers.</t>
  </si>
  <si>
    <t>Algosec Functionality</t>
  </si>
  <si>
    <t>Source</t>
  </si>
  <si>
    <t>Destination</t>
  </si>
  <si>
    <t xml:space="preserve">Vendor Specific </t>
  </si>
  <si>
    <t>Service</t>
  </si>
  <si>
    <t>Description</t>
  </si>
  <si>
    <t>Desktop</t>
  </si>
  <si>
    <t>Algosec</t>
  </si>
  <si>
    <t>N/A</t>
  </si>
  <si>
    <t>SSH (tcp/22)
HTTPS (tcp/443)</t>
  </si>
  <si>
    <t xml:space="preserve">Allow SSH connection from an administrator's machine to the AlgoSec system, in order to allow software upgrades and administration.
</t>
  </si>
  <si>
    <t>Algosec CM</t>
  </si>
  <si>
    <t>Algosec Remote Agent</t>
  </si>
  <si>
    <t xml:space="preserve">TCP/22 (SSH), 443 (HTTPS) services should be allowed (in both directions) between Central Manager and Remote Agents for communication.
</t>
  </si>
  <si>
    <t>DNS</t>
  </si>
  <si>
    <t>DNS (udp/53)</t>
  </si>
  <si>
    <t xml:space="preserve">The AlgoSec machine may need to issue DNS queries to the local DNS server, in order to resolve FQDN names.
</t>
  </si>
  <si>
    <t>LDAP/AD Server</t>
  </si>
  <si>
    <t>LDAP (tcp/389)
LDAPS (tcp/636</t>
  </si>
  <si>
    <t xml:space="preserve">If LDAP authentication is desired, it is necessary to open the following ports.
</t>
  </si>
  <si>
    <t>Mail Server</t>
  </si>
  <si>
    <t>SMTP (tcp/25)</t>
  </si>
  <si>
    <t xml:space="preserve">The AlgoSec machine sends email notifications using the following default settings. SMTP over SSL is also supported.
</t>
  </si>
  <si>
    <t>NTP Server</t>
  </si>
  <si>
    <t>ntp (udp/123)</t>
  </si>
  <si>
    <t xml:space="preserve">In case NTP clock synchronization will be in use by AlgoSec Box
</t>
  </si>
  <si>
    <t>HA/DR</t>
  </si>
  <si>
    <t>SSH (tcp/22)
HTTPS (tcp/443)
postgres(tcp/5432)
tcp/9595
ICMP</t>
  </si>
  <si>
    <t>When HA or DR is to be configured, these ports will be used to sync the database as well as the configurations.</t>
  </si>
  <si>
    <t>External Devices</t>
  </si>
  <si>
    <t>Check Point Provider1/Smartcenter</t>
  </si>
  <si>
    <t>Check Point</t>
  </si>
  <si>
    <t>CPMI: 18190/TCP 
LEA: 18184/TCP</t>
  </si>
  <si>
    <t>Open the following OPSEC ports permanently.</t>
  </si>
  <si>
    <t>FW1_ica_pull: 18210/TCP
FW1_ica_push: 18211/TCP</t>
  </si>
  <si>
    <t>The following ports are used during the certificate retrieval phase only; however, it is best to keep them open permanently, in case a certificate refresh is needed.</t>
  </si>
  <si>
    <t>SSH (tcp/22)</t>
  </si>
  <si>
    <t>SSH connectivity between AlgoSec and Provider-1 can improve data collection performance significantly</t>
  </si>
  <si>
    <t>Check Point UTM-1 Edge</t>
  </si>
  <si>
    <t>SNMP</t>
  </si>
  <si>
    <t>For retrieving routing data from Edge devices, SNMP access is required.</t>
  </si>
  <si>
    <t>Netscreen Firewalls</t>
  </si>
  <si>
    <t>Juniper</t>
  </si>
  <si>
    <t>When collecting data directly from Juniper Netscreen devices, AlgoSec connects to the devices via SSH.
(Starting from AFA v5.5, there is an alternative: It is possible to use an NSM for data collection instead.)</t>
  </si>
  <si>
    <t>JSM</t>
  </si>
  <si>
    <t>HTTPS (tcp/443) or alt-https (tcp/8443), depending on the NSM configuration
SSH (tcp/22)</t>
  </si>
  <si>
    <t>In order to collect data from a Juniper NSM via the NSM SOAP API (R2008 and above), the following ports must be open.
Note: This requirement is an alternative to item #4 above; that is, if this requirement is met, then direct SSH access to Netscreen devices will no longer be required.
Note: SSH connection is REQUIRED in addition to the HTTPS connection (or to a direct connection to the devices). This is the mechanism used to extract audit and traffic logs from the Juniper NSM.</t>
  </si>
  <si>
    <t>Cisco PIX/ASA/FWSM, Cisco IOS/Nexus routers, Cisco ACE</t>
  </si>
  <si>
    <t>Cisco</t>
  </si>
  <si>
    <t>Data Collection</t>
  </si>
  <si>
    <t>Fortinet</t>
  </si>
  <si>
    <t>Blue Coat</t>
  </si>
  <si>
    <t>Symantec</t>
  </si>
  <si>
    <t>Juniper SecureAccess SSL-VPN</t>
  </si>
  <si>
    <t>McAfee Firewall Enterprise (Sidewinder)</t>
  </si>
  <si>
    <t>McAfee</t>
  </si>
  <si>
    <t>Palo Alto</t>
  </si>
  <si>
    <t>Palo Alto Networks</t>
  </si>
  <si>
    <t>Linux netfilter</t>
  </si>
  <si>
    <t>Linux</t>
  </si>
  <si>
    <t>StoneSoft StroneGate</t>
  </si>
  <si>
    <t>Hillstone</t>
  </si>
  <si>
    <t>Dell SonicWALL</t>
  </si>
  <si>
    <t>Dell</t>
  </si>
  <si>
    <t>H3C</t>
  </si>
  <si>
    <t>Topsec Firewall</t>
  </si>
  <si>
    <t>SECUI MF2</t>
  </si>
  <si>
    <t>Watchguard</t>
  </si>
  <si>
    <t>F5 BigIP</t>
  </si>
  <si>
    <t>F5</t>
  </si>
  <si>
    <t>Cisco CSM</t>
  </si>
  <si>
    <t>HTTPS (tcp/443)</t>
  </si>
  <si>
    <t>FortiManager</t>
  </si>
  <si>
    <t>Junos Space</t>
  </si>
  <si>
    <t>McAfee Security Management Center</t>
  </si>
  <si>
    <t>Panorama</t>
  </si>
  <si>
    <t>Vmware NSX</t>
  </si>
  <si>
    <t>Amazon EC2 Security Groups</t>
  </si>
  <si>
    <t>Amazon</t>
  </si>
  <si>
    <t>SNMP (udp/161)</t>
  </si>
  <si>
    <t>Collection of routing data</t>
  </si>
  <si>
    <t>HC3</t>
  </si>
  <si>
    <t>Juniper Router</t>
  </si>
  <si>
    <t>Avaya - Routing Switch</t>
  </si>
  <si>
    <t>Avaya</t>
  </si>
  <si>
    <t>Brocade VDX</t>
  </si>
  <si>
    <t>General Overview</t>
  </si>
  <si>
    <t>General configuration settings</t>
  </si>
  <si>
    <t>Appliance Settings</t>
  </si>
  <si>
    <t>Hardware or Virtual Appliance</t>
  </si>
  <si>
    <t>Specify if the Algosec appliance is hardware or virtual</t>
  </si>
  <si>
    <t>IP Address</t>
  </si>
  <si>
    <t>The IP address and subnet for the Algosec appliance or VM.  Include information for the Central Manager device along with any Load Distribution or Remote Agent devices</t>
  </si>
  <si>
    <t>Total appliance</t>
  </si>
  <si>
    <t>Hostname</t>
  </si>
  <si>
    <t>The hostname of the Algosec appliance or VM. Include hostnames for the Central Manager device along with any Load Distribution or Remote Agent devices.</t>
  </si>
  <si>
    <t>total mail</t>
  </si>
  <si>
    <t>Domain Name</t>
  </si>
  <si>
    <t>The domain name of the Algosec appliance or VM.  Include domain names for the Central Manager device along with any Load Distribution or Remote Agent devices.</t>
  </si>
  <si>
    <t>total ssl</t>
  </si>
  <si>
    <t>DNS Server</t>
  </si>
  <si>
    <t>The IP address of the DNS servers in your environment to which the Algosec appliance will be connecting.</t>
  </si>
  <si>
    <t>total questions</t>
  </si>
  <si>
    <t>The IP address or FQDN of the NTP servers in your environment to which the Algosec appliance will be connecting.</t>
  </si>
  <si>
    <t>total answered</t>
  </si>
  <si>
    <t>Mail Settings</t>
  </si>
  <si>
    <t>SMTP Server</t>
  </si>
  <si>
    <t>The IP address or FQDN of a SMTP server in your environment to which the Algosec appliance will be connecting.</t>
  </si>
  <si>
    <t>Authentication Required?</t>
  </si>
  <si>
    <t>Whether or not the connection to the SMTP server requires authentication</t>
  </si>
  <si>
    <t>SMTP Server Authentication - Username</t>
  </si>
  <si>
    <t>Username for SMTP authentication</t>
  </si>
  <si>
    <t>SMTP Server Authentication - Password</t>
  </si>
  <si>
    <t>Password for SMTP authentication.  As the password may be confidential information it does not have to be specified here but must be available and provided during configuration activities</t>
  </si>
  <si>
    <t>Does the connection to the SMTP Server require SSL?</t>
  </si>
  <si>
    <t>Whether or not the connection to the SMTP server requires SSL</t>
  </si>
  <si>
    <t>Sending  E-Mail address</t>
  </si>
  <si>
    <t>The “From:” e-mail address for when the Algosec system sends mail.</t>
  </si>
  <si>
    <t>SSL</t>
  </si>
  <si>
    <t>Will you provide a SSL certificate signed by your organization's Certificate Authority for secure web access?</t>
  </si>
  <si>
    <t>Providing a SSL certificate is highly recommended.  If a certificate will not be created for the Algosec system there will be a browser warning every time anyone connects to the system and caching of elements will be disabled, resulting in a slower experience.  The browser warning is due to the default setting of using the built-in self-signed Algosec certificate.</t>
  </si>
  <si>
    <t>SSL Certficate Info</t>
  </si>
  <si>
    <t>Country Name</t>
  </si>
  <si>
    <t>The name of the country.  Must be the two letter country code
Examples: US, CA, MX</t>
  </si>
  <si>
    <t>State or Province Name</t>
  </si>
  <si>
    <t>The name of the state or province
Examples: California, Ontario, Jalisco</t>
  </si>
  <si>
    <t>Locality Name</t>
  </si>
  <si>
    <t>The locality or city name
Examples: Los Angeles, Toronto, Guadalajara</t>
  </si>
  <si>
    <t>Organization Name</t>
  </si>
  <si>
    <t>The name of the organization or company
Examples: Acme Corp., Cyberdyne Systems, Wonka Industries</t>
  </si>
  <si>
    <t>Organizational Unit</t>
  </si>
  <si>
    <t>The section or department name
Examples: Information Technology, Administrative Services, Infrastructure Management</t>
  </si>
  <si>
    <t>Common Name</t>
  </si>
  <si>
    <t>The FQDN of the server.  Must match the DNS name. 
Examples: Algoapp1.company.com, firewall.example.com</t>
  </si>
  <si>
    <t>Email Address</t>
  </si>
  <si>
    <t>A contact e-mail address for the certificate owner.</t>
  </si>
  <si>
    <t>Number of days for certificate</t>
  </si>
  <si>
    <t>The number of days for which the certificate is valid.</t>
  </si>
  <si>
    <t xml:space="preserve">Algosec can integrate with external authentication systems utilizing LDAP, RADIUS, or SSO methodologies. 
</t>
  </si>
  <si>
    <t>Total parent</t>
  </si>
  <si>
    <t>Authentication Method</t>
  </si>
  <si>
    <t>Algosec can integrate with external authentication systems utilizing LDAP, RADIUS, or SSO methodologies. If you plan to integrate with such a system, please specify.</t>
  </si>
  <si>
    <t>total radius</t>
  </si>
  <si>
    <t>total sso</t>
  </si>
  <si>
    <t>RADIUS</t>
  </si>
  <si>
    <t>total ldap</t>
  </si>
  <si>
    <t>Server</t>
  </si>
  <si>
    <t>The IP address or FQDN of the RADIUS server. You may also specify additional servers to use as backup.</t>
  </si>
  <si>
    <t>Secret Key</t>
  </si>
  <si>
    <t>The secret key used for authenticating to the RADIUS server.  As this may be confidential information it does not have to be specified here but must be provided during configuration</t>
  </si>
  <si>
    <t>Port</t>
  </si>
  <si>
    <t>The port number of the RADIUS server</t>
  </si>
  <si>
    <t>Timeout</t>
  </si>
  <si>
    <t>The timeout for authentication Default: 120</t>
  </si>
  <si>
    <t>Fetch User Data from LDAP</t>
  </si>
  <si>
    <t>Select "Yes" if you would like to have user data fetched from LDAP.  Also, fill out the LDAP section below</t>
  </si>
  <si>
    <t>SSO</t>
  </si>
  <si>
    <t>Service Provider Identifier</t>
  </si>
  <si>
    <t>The identifier of the AlgoSec SP
This identifier must be unique, and it must be added to the list of known SPs in your identity provider’s configuration</t>
  </si>
  <si>
    <t>Identity Provider Identifier</t>
  </si>
  <si>
    <t>The identifier of your installed IdP</t>
  </si>
  <si>
    <t>IdP's Single Sign On Service URL</t>
  </si>
  <si>
    <t>The URL of the IdP’s Login page</t>
  </si>
  <si>
    <t>IdP's Single Sign Out Service URL</t>
  </si>
  <si>
    <t>The URL of the IdP’s Logout page</t>
  </si>
  <si>
    <t>Fetch User Data</t>
  </si>
  <si>
    <t>Select the system from which you will fetch user data.
If you choose LDAP, please also fill out all the questions in the LDAP section</t>
  </si>
  <si>
    <t>IdP unsolicidated SSO</t>
  </si>
  <si>
    <t>Is IdP unsolicited SSO used in the environment? Also known as IdP first SSO</t>
  </si>
  <si>
    <t>IdP unsolicidated SSO URL</t>
  </si>
  <si>
    <t>The IdP’s URL</t>
  </si>
  <si>
    <t>IdP unsolicited SSO SP ID Key</t>
  </si>
  <si>
    <t>The parameter name for the SP unique identifier</t>
  </si>
  <si>
    <t>LDAP</t>
  </si>
  <si>
    <t>LDAP Server</t>
  </si>
  <si>
    <t>The IP address or FQDN of the LDAP server.  May list multiple servers also.</t>
  </si>
  <si>
    <t>LDAP Version</t>
  </si>
  <si>
    <t>Version of LDAP used on the LDAP server</t>
  </si>
  <si>
    <t>The port number to use to connect to the LDAP server
389 - Default Unencrypted
636 - Default SSL</t>
  </si>
  <si>
    <t>The timeout for authentication. 
Default: 120</t>
  </si>
  <si>
    <t>Secure Connection</t>
  </si>
  <si>
    <t>Does the LDAP server require a secure connection?</t>
  </si>
  <si>
    <t>Secure Connection Type</t>
  </si>
  <si>
    <t>Specify the type of secure connection</t>
  </si>
  <si>
    <t>Verify Server Certificate?</t>
  </si>
  <si>
    <t>Select this option to specify that AFA should check the LDAP server’s certificate against a locally stored certificate.
If you enable this setting, a copy of the certificate for the LDAP server must be provided during configuration.</t>
  </si>
  <si>
    <t>Bind Type</t>
  </si>
  <si>
    <r>
      <rPr>
        <b/>
        <i/>
        <sz val="11"/>
        <color rgb="FF7F7F7F"/>
        <rFont val="Calibri"/>
        <family val="2"/>
        <scheme val="minor"/>
      </rPr>
      <t>Simple</t>
    </r>
    <r>
      <rPr>
        <i/>
        <sz val="11"/>
        <color rgb="FF7F7F7F"/>
        <rFont val="Calibri"/>
        <family val="2"/>
        <scheme val="minor"/>
      </rPr>
      <t xml:space="preserve">. AFA sends the entered username and password to the LDAP server. If the entered username exists in the LDAP server, and the password matches the username, then the user is logged in.
</t>
    </r>
    <r>
      <rPr>
        <b/>
        <i/>
        <sz val="11"/>
        <color rgb="FF7F7F7F"/>
        <rFont val="Calibri"/>
        <family val="2"/>
        <scheme val="minor"/>
      </rPr>
      <t>Regular</t>
    </r>
    <r>
      <rPr>
        <i/>
        <sz val="11"/>
        <color rgb="FF7F7F7F"/>
        <rFont val="Calibri"/>
        <family val="2"/>
        <scheme val="minor"/>
      </rPr>
      <t xml:space="preserve">. AFA logs in to the LDAP server using a user DN and password, and then checks the entered username and password against the LDAP server. If the entered username exists in the LDAP server, the password matches the username, and any additional criteria are met, then the user is logged in.
</t>
    </r>
    <r>
      <rPr>
        <b/>
        <i/>
        <sz val="11"/>
        <color rgb="FF7F7F7F"/>
        <rFont val="Calibri"/>
        <family val="2"/>
        <scheme val="minor"/>
      </rPr>
      <t>Anonymous</t>
    </r>
    <r>
      <rPr>
        <i/>
        <sz val="11"/>
        <color rgb="FF7F7F7F"/>
        <rFont val="Calibri"/>
        <family val="2"/>
        <scheme val="minor"/>
      </rPr>
      <t>. AFA accesses LDAP server anonymously, and then checks the entered username and password against the LDAP server. If the entered username exists in the LDAP server, the password matches the username, and any additional criteria are met, then the user is logged in.</t>
    </r>
  </si>
  <si>
    <t>User DN</t>
  </si>
  <si>
    <t>The user DN that AFA should use to log in to the LDAP Server. Only answer this if the answer to question 2.8 was Regular</t>
  </si>
  <si>
    <t>Base DN</t>
  </si>
  <si>
    <t>This is the highest level in the LDAP tree that AFA will search for user accounts.  Any entries above this level will not be searched</t>
  </si>
  <si>
    <t>Group DN</t>
  </si>
  <si>
    <t>The DN of the LDAP group that includes all users who may log in to AFA and FireFlow.
This setting is optional.  When specified, users who are not members of this LDAP group will not be allowed to log in to AFA or FireFlow</t>
  </si>
  <si>
    <t>High Availability &amp; Disaster Recovery</t>
  </si>
  <si>
    <t xml:space="preserve">High Availability &amp; Disaster Recovery configuration information. </t>
  </si>
  <si>
    <t>Was High Availibility Purchased?</t>
  </si>
  <si>
    <t>Setup</t>
  </si>
  <si>
    <t>Primary Node – eth0 IP Address &amp; Subnet</t>
  </si>
  <si>
    <t>The IP address and the subnet mask for the main network interface on the Primary node</t>
  </si>
  <si>
    <t>total ha</t>
  </si>
  <si>
    <t>Primary Node – eth1 IP Address &amp; Subnet</t>
  </si>
  <si>
    <t>The IP address and the subnet mask for the HA network interface on the Primary node.  This interface must be on a different VLAN than eth0</t>
  </si>
  <si>
    <t>Secondary Node - eth0 IP Address &amp; Subnet</t>
  </si>
  <si>
    <t xml:space="preserve">The IP address and the subnet mask for the main network interface on the Secondary node. </t>
  </si>
  <si>
    <t>Secondary Node – eth1 IP Address &amp; Subnet</t>
  </si>
  <si>
    <t>The IP address and the subnet mask for the HA network interface on the Secondary node.  This interface must be on a different VLAN than eth0</t>
  </si>
  <si>
    <t>Virtual IP Address</t>
  </si>
  <si>
    <t>The IP Address of the virtual IP that will be used for the HA cluster.  This address must be in the same VLAN as eth0 on both nodes</t>
  </si>
  <si>
    <t>Monitor Address</t>
  </si>
  <si>
    <t>The IP address of a reachable IP that will be used to determine the node status via ping monitoring.  Typically the gateway IP address.</t>
  </si>
  <si>
    <t>Disaster Recovery</t>
  </si>
  <si>
    <t>INSTRUCTIONS:</t>
  </si>
  <si>
    <t>Fill out each field in the "Devices" tab in this workbook for each device being added to Algosec.  For management types devices (NSM, SPACE, Fortimanager, Panorama, etc.) only the management device needs to be specified. Child devices under the management station are automatically defined and do not need to be listed here separately</t>
  </si>
  <si>
    <t>Field Name</t>
  </si>
  <si>
    <t>Expected Values</t>
  </si>
  <si>
    <t>Management IP</t>
  </si>
  <si>
    <t>The IP address or host name used to connect to the device</t>
  </si>
  <si>
    <t>IP address or FQDN</t>
  </si>
  <si>
    <t>Brand</t>
  </si>
  <si>
    <t>The type of device</t>
  </si>
  <si>
    <t>Choose from dropdown list</t>
  </si>
  <si>
    <t>Name</t>
  </si>
  <si>
    <t>A friendly display name for the device. This is what the device will be labeled as in the Algosec GUI</t>
  </si>
  <si>
    <t>Alphanumeric characters, along with limited special characters (dashes [-] and underscores [_])</t>
  </si>
  <si>
    <t>Username</t>
  </si>
  <si>
    <t>The username used to connect to the device.  This should be a service account created for the purpose.</t>
  </si>
  <si>
    <t>Alphanumeric characters, along with special characters as supported in usernames per vendor</t>
  </si>
  <si>
    <t>Connection</t>
  </si>
  <si>
    <t>Type of connection to the network device</t>
  </si>
  <si>
    <t>Password</t>
  </si>
  <si>
    <t>The password associated with the previously specified username</t>
  </si>
  <si>
    <t>The actual password, or a reference such as "Password 1" for passwords to be provided by another channel</t>
  </si>
  <si>
    <t>Enable Password</t>
  </si>
  <si>
    <t>The enable password for devices that require it</t>
  </si>
  <si>
    <t>The actual password, or a reference such as "Password 1" for a password placeholder. Enter "N/A" if not applicable for this device type. Blank spaces will be interpreted as incomplete</t>
  </si>
  <si>
    <t>Collector</t>
  </si>
  <si>
    <t>The name of the Geo-node/Remote Agent/Collector that this device will be defined on.</t>
  </si>
  <si>
    <t>Either "Central Manager" or "CM", or the name of the Geo-node that the device will be defined on.</t>
  </si>
  <si>
    <t>EXAMPLES:</t>
  </si>
  <si>
    <t>1.1.1.1</t>
  </si>
  <si>
    <t>Cisco IOS</t>
  </si>
  <si>
    <t>EXAMPLE-RTR-A1</t>
  </si>
  <si>
    <t>algosec</t>
  </si>
  <si>
    <t>SSH</t>
  </si>
  <si>
    <t>Password 1</t>
  </si>
  <si>
    <t>Epassword 1</t>
  </si>
  <si>
    <t>CM</t>
  </si>
  <si>
    <t>1.1.1.2</t>
  </si>
  <si>
    <t>Cisco Nexus</t>
  </si>
  <si>
    <t>EXAMPLE-CORE-SW01</t>
  </si>
  <si>
    <t>Epassword 2</t>
  </si>
  <si>
    <t>1.1.1.3</t>
  </si>
  <si>
    <t>Juniper NSM</t>
  </si>
  <si>
    <t>EXAMPLE-NSM</t>
  </si>
  <si>
    <t>nsm_algosec</t>
  </si>
  <si>
    <t>API (SOAP, REST, Vendor Specific)</t>
  </si>
  <si>
    <t>Password 2</t>
  </si>
  <si>
    <t>apac_geo</t>
  </si>
  <si>
    <t>1.1.1.4</t>
  </si>
  <si>
    <t>Fortinet Fortigate</t>
  </si>
  <si>
    <t>FW3-EAST_01</t>
  </si>
  <si>
    <t>svc_fortinet</t>
  </si>
  <si>
    <t>emea_geo</t>
  </si>
  <si>
    <t>fw1.company.com</t>
  </si>
  <si>
    <t>Checkpoint CMA</t>
  </si>
  <si>
    <t>CKP_WEST_HA-02</t>
  </si>
  <si>
    <t>service_acct</t>
  </si>
  <si>
    <t>OPSEC</t>
  </si>
  <si>
    <t>Password 3</t>
  </si>
  <si>
    <t>geo_americas</t>
  </si>
  <si>
    <t>Fill out each field in the "Baseline Comp - Devices" tab in this workbook for each managed device under each management station.</t>
  </si>
  <si>
    <t>Management System</t>
  </si>
  <si>
    <t>The name of the management system</t>
  </si>
  <si>
    <t>Alphanumeric characters, along with special characters as supported in device names per vendor</t>
  </si>
  <si>
    <t>Device Name</t>
  </si>
  <si>
    <t>The name of the device as listed in the management system</t>
  </si>
  <si>
    <t>The IP Address or FQDN of the management or loopback address of the individual network device</t>
  </si>
  <si>
    <t xml:space="preserve"> Device Name</t>
  </si>
  <si>
    <t>Panorama1_NA</t>
  </si>
  <si>
    <t>na-fw-1</t>
  </si>
  <si>
    <t>Admin1</t>
  </si>
  <si>
    <t>Password1</t>
  </si>
  <si>
    <t>na-fw-2</t>
  </si>
  <si>
    <t>2.2.2.2</t>
  </si>
  <si>
    <t>na-fw-3</t>
  </si>
  <si>
    <t>3.3.3.3</t>
  </si>
  <si>
    <t>na-fw-4</t>
  </si>
  <si>
    <t>4.4.4.4</t>
  </si>
  <si>
    <t>svc_algosec</t>
  </si>
  <si>
    <t>Password2</t>
  </si>
  <si>
    <t>na-fw-5</t>
  </si>
  <si>
    <t>5.5.5.5</t>
  </si>
  <si>
    <t>Fortimanager_APAC</t>
  </si>
  <si>
    <t>apac-fw-100</t>
  </si>
  <si>
    <t>10.20.30.40</t>
  </si>
  <si>
    <t>algosec_acct</t>
  </si>
  <si>
    <t>Password3</t>
  </si>
  <si>
    <t>apac-fw-101</t>
  </si>
  <si>
    <t>20.30.40.50</t>
  </si>
  <si>
    <t>apac-fw-102</t>
  </si>
  <si>
    <t>200.190.180.170</t>
  </si>
  <si>
    <t>Local</t>
  </si>
  <si>
    <t>Yes/No</t>
  </si>
  <si>
    <t>Yes</t>
  </si>
  <si>
    <t>No</t>
  </si>
  <si>
    <t>Arista</t>
  </si>
  <si>
    <t>AWS</t>
  </si>
  <si>
    <t>BlueCoat</t>
  </si>
  <si>
    <t>Checkpoint Provider-1</t>
  </si>
  <si>
    <t>Checkpoint SmartCenter</t>
  </si>
  <si>
    <t>Cisco ACE</t>
  </si>
  <si>
    <t>Cisco ASA/PIX/FWSM</t>
  </si>
  <si>
    <t>Cisco FirePOWER</t>
  </si>
  <si>
    <t>Cisco ISE</t>
  </si>
  <si>
    <t>F5 BIG-IP FTM</t>
  </si>
  <si>
    <t>ForcePoint SideWinder</t>
  </si>
  <si>
    <t>ForcePoint StoneGate</t>
  </si>
  <si>
    <t>Fortigate</t>
  </si>
  <si>
    <t>Fortimanager</t>
  </si>
  <si>
    <t>Fortinet Fortimanager</t>
  </si>
  <si>
    <t>Juniper JUNOS  Router</t>
  </si>
  <si>
    <t>Juniper Netscreen</t>
  </si>
  <si>
    <t>Juniper Space</t>
  </si>
  <si>
    <t>Juniper SRX</t>
  </si>
  <si>
    <t>Kubernetics</t>
  </si>
  <si>
    <t>Linux Netfilter - iptables</t>
  </si>
  <si>
    <t>Nokia</t>
  </si>
  <si>
    <t>Openstack</t>
  </si>
  <si>
    <t>Other</t>
  </si>
  <si>
    <t>Radware Alteon</t>
  </si>
  <si>
    <t>Sophos XG Firewall</t>
  </si>
  <si>
    <t>WatchGuard</t>
  </si>
  <si>
    <t>Telnet</t>
  </si>
  <si>
    <t>SSOUserDataChoice</t>
  </si>
  <si>
    <t>IdP</t>
  </si>
  <si>
    <t>LDAPVersion</t>
  </si>
  <si>
    <t>v2</t>
  </si>
  <si>
    <t>v3</t>
  </si>
  <si>
    <t>LDAPBindType</t>
  </si>
  <si>
    <t>Simple</t>
  </si>
  <si>
    <t>Regular</t>
  </si>
  <si>
    <t>Anonymous</t>
  </si>
  <si>
    <t>LDAPSecure</t>
  </si>
  <si>
    <t>LDAPS</t>
  </si>
  <si>
    <t>StartTLS</t>
  </si>
  <si>
    <t>ApplianceType</t>
  </si>
  <si>
    <t>Hardware</t>
  </si>
  <si>
    <t>Virtual</t>
  </si>
  <si>
    <t>REST connectivity for R80+.  Default port can be changed</t>
  </si>
  <si>
    <t>Signing Algoritm Set to SHA1</t>
  </si>
  <si>
    <t xml:space="preserve">Currently Algosec supports only SHA1 as the signing algorithm. </t>
  </si>
  <si>
    <t>General configuration settings for FireFlow</t>
  </si>
  <si>
    <t>FireFlow Server E-mail Address</t>
  </si>
  <si>
    <t>FireFlow_batch Password</t>
  </si>
  <si>
    <t>This password is used to created an account within Firewall Analyzer to allow for interprocess communcation.  This password will not be used to general and does not have to be stored but can be if desired for recordkeeping</t>
  </si>
  <si>
    <t>Incoming Mail</t>
  </si>
  <si>
    <t>The address that will appear as "From" for e-mails from FireFlow.  It is suggested that this be different from the AFA e-mail address.  If enabling incoming e-mail this should be the same address</t>
  </si>
  <si>
    <t>Configure Incoming Mail?</t>
  </si>
  <si>
    <t>Incoming Mail Server</t>
  </si>
  <si>
    <t>Protocol</t>
  </si>
  <si>
    <t>Does the connection require SSL?</t>
  </si>
  <si>
    <t>Does it use a non-standard port?</t>
  </si>
  <si>
    <t>Username for authentication</t>
  </si>
  <si>
    <t>Password for authentication</t>
  </si>
  <si>
    <t>Protocol for connection to mail server. IMAP4 or POP3</t>
  </si>
  <si>
    <t>Specify whether the connection to the mail server requires SSL or not</t>
  </si>
  <si>
    <t>Specify whether a non-standard port is used</t>
  </si>
  <si>
    <t>Total General</t>
  </si>
  <si>
    <t>Total E-mail</t>
  </si>
  <si>
    <t>Completed E-mail</t>
  </si>
  <si>
    <t>Completed General</t>
  </si>
  <si>
    <t>FireFlow</t>
  </si>
  <si>
    <t>Total All</t>
  </si>
  <si>
    <t>Completed All</t>
  </si>
  <si>
    <t>Username for login to mail server</t>
  </si>
  <si>
    <t>Password for login to mail 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</si>
</sst>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i/>
      <sz val="11"/>
      <color rgb="FF7F7F7F"/>
      <name val="Calibri"/>
      <family val="2"/>
      <scheme val="minor"/>
    </font>
    <font>
      <i/>
      <sz val="11"/>
      <color rgb="FF565656"/>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s>
  <cellStyleXfs count="9">
    <xf numFmtId="0" fontId="0" fillId="0" borderId="0">
      <alignment horizontal="right"/>
    </xf>
    <xf numFmtId="0" fontId="2" fillId="0" borderId="1" applyNumberFormat="0" applyFill="0" applyAlignment="0" applyProtection="0"/>
    <xf numFmtId="0" fontId="3" fillId="0" borderId="2" applyNumberFormat="0" applyFill="0" applyAlignment="0" applyProtection="0"/>
    <xf numFmtId="0" fontId="8" fillId="0" borderId="3" applyNumberFormat="0" applyFill="0" applyProtection="0">
      <alignment horizontal="left" wrapText="1" readingOrder="1"/>
    </xf>
    <xf numFmtId="0" fontId="1" fillId="2" borderId="0" applyNumberFormat="0" applyBorder="0" applyAlignment="0" applyProtection="0"/>
    <xf numFmtId="0" fontId="1" fillId="3" borderId="3" applyNumberFormat="0" applyProtection="0">
      <alignment horizontal="left"/>
    </xf>
    <xf numFmtId="0" fontId="1" fillId="0" borderId="0"/>
    <xf numFmtId="9" fontId="1" fillId="0" borderId="0" applyFont="0" applyFill="0" applyBorder="0" applyAlignment="0" applyProtection="0"/>
    <xf numFmtId="0" fontId="10" fillId="0" borderId="0" applyNumberFormat="0" applyFill="0" applyBorder="0" applyAlignment="0" applyProtection="0">
      <alignment horizontal="right"/>
    </xf>
  </cellStyleXfs>
  <cellXfs count="70">
    <xf numFmtId="0" fontId="0" fillId="0" borderId="0" xfId="0">
      <alignment horizontal="right"/>
    </xf>
    <xf numFmtId="0" fontId="0" fillId="0" borderId="3" xfId="0" applyBorder="1">
      <alignment horizontal="right"/>
    </xf>
    <xf numFmtId="0" fontId="0" fillId="0" borderId="0" xfId="0" applyAlignment="1">
      <alignment wrapText="1"/>
    </xf>
    <xf numFmtId="0" fontId="8" fillId="0" borderId="3" xfId="3" applyBorder="1" applyAlignment="1">
      <alignment wrapText="1"/>
    </xf>
    <xf numFmtId="0" fontId="1" fillId="3" borderId="3" xfId="5" applyBorder="1" applyAlignment="1">
      <alignment vertical="center"/>
    </xf>
    <xf numFmtId="0" fontId="1" fillId="3" borderId="3" xfId="5" applyBorder="1">
      <alignment horizontal="left"/>
    </xf>
    <xf numFmtId="0" fontId="0" fillId="0" borderId="3" xfId="0" applyBorder="1" applyAlignment="1">
      <alignment horizontal="center"/>
    </xf>
    <xf numFmtId="0" fontId="0" fillId="3" borderId="3" xfId="5" applyFont="1" applyBorder="1" applyAlignment="1">
      <alignment vertical="center"/>
    </xf>
    <xf numFmtId="0" fontId="1" fillId="3" borderId="3" xfId="5">
      <alignment horizontal="left"/>
    </xf>
    <xf numFmtId="0" fontId="0" fillId="3" borderId="3" xfId="5" applyFont="1">
      <alignment horizontal="left"/>
    </xf>
    <xf numFmtId="0" fontId="6" fillId="0" borderId="0" xfId="6" applyFont="1"/>
    <xf numFmtId="0" fontId="1" fillId="0" borderId="0" xfId="6"/>
    <xf numFmtId="0" fontId="4" fillId="5" borderId="7" xfId="6" applyFont="1" applyFill="1" applyBorder="1"/>
    <xf numFmtId="0" fontId="6" fillId="0" borderId="10" xfId="6" applyFont="1" applyBorder="1"/>
    <xf numFmtId="0" fontId="0" fillId="0" borderId="0" xfId="0" quotePrefix="1">
      <alignment horizontal="right"/>
    </xf>
    <xf numFmtId="0" fontId="0" fillId="3" borderId="0" xfId="5" applyFont="1" applyBorder="1">
      <alignment horizontal="left"/>
    </xf>
    <xf numFmtId="0" fontId="8" fillId="0" borderId="3" xfId="3" applyBorder="1" applyAlignment="1">
      <alignment horizontal="left" wrapText="1"/>
    </xf>
    <xf numFmtId="0" fontId="8" fillId="0" borderId="3" xfId="3">
      <alignment horizontal="left" wrapText="1" readingOrder="1"/>
    </xf>
    <xf numFmtId="0" fontId="8" fillId="0" borderId="3" xfId="3" applyBorder="1" applyAlignment="1">
      <alignment horizontal="left" wrapText="1" readingOrder="1"/>
    </xf>
    <xf numFmtId="0" fontId="0" fillId="3" borderId="3" xfId="5" applyFont="1" applyBorder="1">
      <alignment horizontal="left"/>
    </xf>
    <xf numFmtId="0" fontId="8" fillId="0" borderId="3" xfId="3" quotePrefix="1" applyBorder="1" applyAlignment="1">
      <alignment wrapText="1"/>
    </xf>
    <xf numFmtId="0" fontId="0" fillId="0" borderId="0" xfId="0" applyAlignment="1"/>
    <xf numFmtId="0" fontId="0" fillId="0" borderId="15" xfId="0" applyBorder="1" applyAlignment="1">
      <alignment horizontal="left" wrapText="1"/>
    </xf>
    <xf numFmtId="0" fontId="0" fillId="0" borderId="18" xfId="0" applyBorder="1" applyAlignment="1">
      <alignment horizontal="left" wrapText="1"/>
    </xf>
    <xf numFmtId="0" fontId="3" fillId="3" borderId="19" xfId="2" applyFill="1" applyBorder="1" applyAlignment="1">
      <alignment horizontal="left"/>
    </xf>
    <xf numFmtId="0" fontId="3" fillId="3" borderId="21" xfId="2" applyFill="1" applyBorder="1" applyAlignment="1">
      <alignment horizontal="left"/>
    </xf>
    <xf numFmtId="0" fontId="6" fillId="3" borderId="13" xfId="5" applyFont="1" applyBorder="1">
      <alignment horizontal="left"/>
    </xf>
    <xf numFmtId="0" fontId="6" fillId="3" borderId="14" xfId="5" applyFont="1" applyBorder="1">
      <alignment horizontal="left"/>
    </xf>
    <xf numFmtId="0" fontId="3" fillId="0" borderId="2" xfId="2" applyAlignment="1">
      <alignment horizontal="left"/>
    </xf>
    <xf numFmtId="0" fontId="6" fillId="0" borderId="0" xfId="0" applyFont="1" applyAlignment="1">
      <alignment horizontal="left"/>
    </xf>
    <xf numFmtId="0" fontId="0" fillId="0" borderId="0" xfId="0" applyAlignment="1">
      <alignment horizontal="left"/>
    </xf>
    <xf numFmtId="0" fontId="0" fillId="0" borderId="0" xfId="0" applyAlignment="1">
      <alignment horizontal="right" wrapText="1"/>
    </xf>
    <xf numFmtId="0" fontId="0" fillId="0" borderId="0" xfId="0" applyBorder="1" applyAlignment="1">
      <alignment horizontal="left" wrapText="1"/>
    </xf>
    <xf numFmtId="0" fontId="0" fillId="3" borderId="0" xfId="5" applyFont="1" applyBorder="1" applyAlignment="1">
      <alignment vertical="center"/>
    </xf>
    <xf numFmtId="9" fontId="6" fillId="0" borderId="0" xfId="7" applyFont="1" applyAlignment="1">
      <alignment horizontal="right"/>
    </xf>
    <xf numFmtId="0" fontId="3" fillId="0" borderId="2" xfId="2" applyAlignment="1">
      <alignment horizontal="center"/>
    </xf>
    <xf numFmtId="0" fontId="3" fillId="0" borderId="2" xfId="2" applyAlignment="1">
      <alignment horizontal="center" wrapText="1"/>
    </xf>
    <xf numFmtId="0" fontId="10" fillId="0" borderId="3" xfId="8" applyBorder="1">
      <alignment horizontal="right"/>
    </xf>
    <xf numFmtId="0" fontId="0" fillId="3" borderId="0" xfId="5" applyFont="1" applyBorder="1" applyAlignment="1">
      <alignment horizontal="left" wrapText="1"/>
    </xf>
    <xf numFmtId="0" fontId="0" fillId="0" borderId="0" xfId="0" applyFill="1">
      <alignment horizontal="right"/>
    </xf>
    <xf numFmtId="0" fontId="0" fillId="0" borderId="3" xfId="0" applyBorder="1" applyAlignment="1">
      <alignment horizontal="right" wrapText="1"/>
    </xf>
    <xf numFmtId="0" fontId="9" fillId="0" borderId="3" xfId="0" applyFont="1" applyBorder="1" applyAlignment="1">
      <alignment horizontal="right" wrapText="1"/>
    </xf>
    <xf numFmtId="0" fontId="1" fillId="3" borderId="3" xfId="5" applyAlignment="1">
      <alignment horizontal="left" wrapText="1"/>
    </xf>
    <xf numFmtId="0" fontId="0" fillId="0" borderId="0" xfId="6" applyFont="1"/>
    <xf numFmtId="9" fontId="6" fillId="0" borderId="3" xfId="7" applyFont="1" applyBorder="1" applyAlignment="1">
      <alignment horizontal="center"/>
    </xf>
    <xf numFmtId="0" fontId="3" fillId="4" borderId="2" xfId="2" applyFill="1" applyAlignment="1">
      <alignment horizontal="left"/>
    </xf>
    <xf numFmtId="0" fontId="2" fillId="4" borderId="1" xfId="1" applyFill="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3" fillId="2" borderId="2" xfId="2" applyFill="1" applyAlignment="1">
      <alignment horizontal="left"/>
    </xf>
    <xf numFmtId="0" fontId="3" fillId="4" borderId="0" xfId="2" applyFill="1" applyBorder="1" applyAlignment="1">
      <alignment horizontal="left"/>
    </xf>
    <xf numFmtId="0" fontId="3" fillId="3" borderId="0" xfId="2" applyFill="1" applyBorder="1" applyAlignment="1">
      <alignment horizontal="left"/>
    </xf>
    <xf numFmtId="0" fontId="1" fillId="2" borderId="4" xfId="4" applyBorder="1" applyAlignment="1">
      <alignment horizontal="left"/>
    </xf>
    <xf numFmtId="0" fontId="1" fillId="2" borderId="5" xfId="4" applyBorder="1" applyAlignment="1">
      <alignment horizontal="left"/>
    </xf>
    <xf numFmtId="0" fontId="1" fillId="2" borderId="6" xfId="4" applyBorder="1" applyAlignment="1">
      <alignment horizontal="left"/>
    </xf>
    <xf numFmtId="0" fontId="3" fillId="3" borderId="2" xfId="2" applyFill="1" applyAlignment="1">
      <alignment horizontal="left"/>
    </xf>
    <xf numFmtId="0" fontId="0" fillId="0" borderId="6" xfId="0" applyBorder="1" applyAlignment="1">
      <alignment wrapText="1"/>
    </xf>
    <xf numFmtId="0" fontId="0" fillId="0" borderId="3" xfId="0" applyBorder="1" applyAlignment="1">
      <alignment wrapText="1"/>
    </xf>
    <xf numFmtId="0" fontId="0" fillId="0" borderId="16" xfId="0" applyBorder="1" applyAlignment="1">
      <alignment wrapText="1"/>
    </xf>
    <xf numFmtId="0" fontId="0" fillId="0" borderId="17" xfId="0" applyBorder="1" applyAlignment="1">
      <alignment wrapText="1"/>
    </xf>
    <xf numFmtId="0" fontId="3" fillId="3" borderId="20" xfId="2" applyFill="1" applyBorder="1" applyAlignment="1">
      <alignment horizontal="left"/>
    </xf>
    <xf numFmtId="0" fontId="0" fillId="0" borderId="0" xfId="0" applyAlignment="1">
      <alignment horizontal="left" wrapText="1"/>
    </xf>
    <xf numFmtId="0" fontId="1" fillId="0" borderId="11" xfId="6" applyBorder="1" applyAlignment="1">
      <alignment wrapText="1"/>
    </xf>
    <xf numFmtId="0" fontId="1" fillId="0" borderId="3" xfId="6" applyBorder="1" applyAlignment="1">
      <alignment wrapText="1"/>
    </xf>
    <xf numFmtId="0" fontId="1" fillId="0" borderId="12" xfId="6" applyBorder="1" applyAlignment="1">
      <alignment wrapText="1"/>
    </xf>
    <xf numFmtId="0" fontId="1" fillId="0" borderId="0" xfId="6" applyAlignment="1">
      <alignment wrapText="1"/>
    </xf>
    <xf numFmtId="0" fontId="4" fillId="5" borderId="8" xfId="6" applyFont="1" applyFill="1" applyBorder="1" applyAlignment="1">
      <alignment wrapText="1"/>
    </xf>
    <xf numFmtId="0" fontId="4" fillId="5" borderId="9" xfId="6" applyFont="1" applyFill="1" applyBorder="1" applyAlignment="1">
      <alignment wrapText="1"/>
    </xf>
    <xf numFmtId="0" fontId="0" fillId="0" borderId="3" xfId="6" applyFont="1" applyBorder="1" applyAlignment="1">
      <alignment wrapText="1"/>
    </xf>
  </cellXfs>
  <cellStyles count="9">
    <cellStyle name="20% - Accent1" xfId="4" builtinId="30"/>
    <cellStyle name="40% - Accent1" xfId="5" builtinId="31" customBuiltin="1"/>
    <cellStyle name="Explanatory Text" xfId="3" builtinId="53" customBuiltin="1"/>
    <cellStyle name="Heading 1" xfId="1" builtinId="16"/>
    <cellStyle name="Heading 2" xfId="2" builtinId="17"/>
    <cellStyle name="Hyperlink" xfId="8" builtinId="8"/>
    <cellStyle name="Normal" xfId="0" builtinId="0" customBuiltin="1"/>
    <cellStyle name="Normal 2" xfId="6" xr:uid="{38D58CA0-23C8-48CC-85E6-B84B29A7F674}"/>
    <cellStyle name="Percent" xfId="7" builtinId="5"/>
  </cellStyles>
  <dxfs count="12">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ont>
        <b/>
        <i/>
      </font>
      <fill>
        <patternFill patternType="gray0625">
          <bgColor theme="0" tint="-4.9989318521683403E-2"/>
        </patternFill>
      </fill>
    </dxf>
    <dxf>
      <fill>
        <patternFill patternType="none">
          <bgColor auto="1"/>
        </patternFill>
      </fill>
    </dxf>
    <dxf>
      <font>
        <b/>
        <i/>
      </font>
      <fill>
        <patternFill patternType="gray0625">
          <bgColor theme="0" tint="-4.9989318521683403E-2"/>
        </patternFill>
      </fill>
    </dxf>
  </dxfs>
  <tableStyles count="0" defaultTableStyle="TableStyleMedium2" defaultPivotStyle="PivotStyleLight16"/>
  <colors>
    <mruColors>
      <color rgb="FF5656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2643187</xdr:colOff>
      <xdr:row>1</xdr:row>
      <xdr:rowOff>898145</xdr:rowOff>
    </xdr:to>
    <xdr:pic>
      <xdr:nvPicPr>
        <xdr:cNvPr id="2" name="Picture 1">
          <a:extLst>
            <a:ext uri="{FF2B5EF4-FFF2-40B4-BE49-F238E27FC236}">
              <a16:creationId xmlns:a16="http://schemas.microsoft.com/office/drawing/2014/main" id="{B297BBE2-3C3E-4F80-A8EA-D1163B715D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90500"/>
          <a:ext cx="2647950" cy="89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xdr:col>
      <xdr:colOff>1304925</xdr:colOff>
      <xdr:row>1</xdr:row>
      <xdr:rowOff>907670</xdr:rowOff>
    </xdr:to>
    <xdr:pic>
      <xdr:nvPicPr>
        <xdr:cNvPr id="3" name="Picture 2">
          <a:extLst>
            <a:ext uri="{FF2B5EF4-FFF2-40B4-BE49-F238E27FC236}">
              <a16:creationId xmlns:a16="http://schemas.microsoft.com/office/drawing/2014/main" id="{F503417F-94B4-4F5D-AF96-5C41F08FEA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295275"/>
          <a:ext cx="2647950" cy="898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2647950</xdr:colOff>
      <xdr:row>1</xdr:row>
      <xdr:rowOff>898145</xdr:rowOff>
    </xdr:to>
    <xdr:pic>
      <xdr:nvPicPr>
        <xdr:cNvPr id="2" name="Picture 1">
          <a:extLst>
            <a:ext uri="{FF2B5EF4-FFF2-40B4-BE49-F238E27FC236}">
              <a16:creationId xmlns:a16="http://schemas.microsoft.com/office/drawing/2014/main" id="{9399396C-8D95-4302-AAFF-F65AFB96A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85750"/>
          <a:ext cx="2647950" cy="8981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2647950</xdr:colOff>
      <xdr:row>1</xdr:row>
      <xdr:rowOff>898145</xdr:rowOff>
    </xdr:to>
    <xdr:pic>
      <xdr:nvPicPr>
        <xdr:cNvPr id="2" name="Picture 1">
          <a:extLst>
            <a:ext uri="{FF2B5EF4-FFF2-40B4-BE49-F238E27FC236}">
              <a16:creationId xmlns:a16="http://schemas.microsoft.com/office/drawing/2014/main" id="{DF9CCB77-1E7C-4AD9-B545-ABDC71805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85750"/>
          <a:ext cx="2647950" cy="8981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2647950</xdr:colOff>
      <xdr:row>1</xdr:row>
      <xdr:rowOff>898145</xdr:rowOff>
    </xdr:to>
    <xdr:pic>
      <xdr:nvPicPr>
        <xdr:cNvPr id="3" name="Picture 2">
          <a:extLst>
            <a:ext uri="{FF2B5EF4-FFF2-40B4-BE49-F238E27FC236}">
              <a16:creationId xmlns:a16="http://schemas.microsoft.com/office/drawing/2014/main" id="{A4B6ADE2-A47A-4813-ACF6-2AEB64EBF5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85750"/>
          <a:ext cx="2647950" cy="8981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2647950</xdr:colOff>
      <xdr:row>1</xdr:row>
      <xdr:rowOff>898145</xdr:rowOff>
    </xdr:to>
    <xdr:pic>
      <xdr:nvPicPr>
        <xdr:cNvPr id="2" name="Picture 1">
          <a:extLst>
            <a:ext uri="{FF2B5EF4-FFF2-40B4-BE49-F238E27FC236}">
              <a16:creationId xmlns:a16="http://schemas.microsoft.com/office/drawing/2014/main" id="{D90A0437-64E7-4E18-9B10-F5ACB302A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85750"/>
          <a:ext cx="2647950" cy="898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1AE1-EF14-4BB1-A215-67F7BB52CB77}">
  <sheetPr codeName="Sheet1">
    <tabColor theme="4"/>
  </sheetPr>
  <dimension ref="B1:E34"/>
  <sheetViews>
    <sheetView showGridLines="0" tabSelected="1" topLeftCell="B1" zoomScale="150" zoomScaleNormal="140" workbookViewId="0">
      <selection activeCell="C7" sqref="C7:D7"/>
    </sheetView>
  </sheetViews>
  <sheetFormatPr defaultColWidth="8.81640625" defaultRowHeight="14.5" x14ac:dyDescent="0.35"/>
  <cols>
    <col min="1" max="1" width="4.36328125" customWidth="1"/>
    <col min="2" max="2" width="42.81640625" customWidth="1"/>
    <col min="3" max="3" width="40.453125" customWidth="1"/>
    <col min="4" max="4" width="54.453125" customWidth="1"/>
    <col min="5" max="5" width="19.1796875" customWidth="1"/>
  </cols>
  <sheetData>
    <row r="1" spans="2:5" ht="22.5" customHeight="1" x14ac:dyDescent="0.35"/>
    <row r="2" spans="2:5" ht="75" customHeight="1" x14ac:dyDescent="0.35"/>
    <row r="3" spans="2:5" ht="20" thickBot="1" x14ac:dyDescent="0.5">
      <c r="B3" s="46" t="s">
        <v>0</v>
      </c>
      <c r="C3" s="46"/>
      <c r="D3" s="46"/>
      <c r="E3" s="46"/>
    </row>
    <row r="4" spans="2:5" ht="117.75" customHeight="1" thickTop="1" x14ac:dyDescent="0.35">
      <c r="B4" s="47" t="s">
        <v>1</v>
      </c>
      <c r="C4" s="48"/>
      <c r="D4" s="48"/>
      <c r="E4" s="49"/>
    </row>
    <row r="6" spans="2:5" ht="17.5" thickBot="1" x14ac:dyDescent="0.45">
      <c r="B6" s="45" t="s">
        <v>2</v>
      </c>
      <c r="C6" s="51"/>
      <c r="D6" s="51"/>
      <c r="E6" s="45"/>
    </row>
    <row r="7" spans="2:5" ht="15" thickTop="1" x14ac:dyDescent="0.35">
      <c r="B7" s="33" t="s">
        <v>3</v>
      </c>
      <c r="C7" s="44">
        <f>General!M12/General!M11</f>
        <v>0</v>
      </c>
      <c r="D7" s="44"/>
    </row>
    <row r="8" spans="2:5" x14ac:dyDescent="0.35">
      <c r="B8" s="33" t="s">
        <v>4</v>
      </c>
      <c r="C8" s="44">
        <f>Authentication!J11/Authentication!J10</f>
        <v>0</v>
      </c>
      <c r="D8" s="44"/>
    </row>
    <row r="9" spans="2:5" x14ac:dyDescent="0.35">
      <c r="B9" s="33" t="s">
        <v>5</v>
      </c>
      <c r="C9" s="44">
        <f>'HA &amp; DR'!J12/'HA &amp; DR'!J11</f>
        <v>0</v>
      </c>
      <c r="D9" s="44"/>
    </row>
    <row r="10" spans="2:5" x14ac:dyDescent="0.35">
      <c r="B10" s="33" t="s">
        <v>402</v>
      </c>
      <c r="C10" s="44">
        <f>FireFlow!M16/FireFlow!M15</f>
        <v>0</v>
      </c>
      <c r="D10" s="44"/>
    </row>
    <row r="11" spans="2:5" x14ac:dyDescent="0.35">
      <c r="C11" s="34"/>
    </row>
    <row r="12" spans="2:5" ht="17.5" thickBot="1" x14ac:dyDescent="0.45">
      <c r="B12" s="45" t="s">
        <v>6</v>
      </c>
      <c r="C12" s="45"/>
      <c r="D12" s="45"/>
      <c r="E12" s="45"/>
    </row>
    <row r="13" spans="2:5" ht="18" thickTop="1" thickBot="1" x14ac:dyDescent="0.45">
      <c r="B13" s="50" t="s">
        <v>7</v>
      </c>
      <c r="C13" s="50"/>
      <c r="D13" s="50"/>
    </row>
    <row r="14" spans="2:5" ht="15" thickTop="1" x14ac:dyDescent="0.35">
      <c r="B14" s="7" t="s">
        <v>8</v>
      </c>
      <c r="C14" s="1"/>
      <c r="D14" s="43"/>
    </row>
    <row r="15" spans="2:5" x14ac:dyDescent="0.35">
      <c r="B15" s="7" t="s">
        <v>9</v>
      </c>
      <c r="C15" s="1"/>
      <c r="D15" s="11"/>
    </row>
    <row r="16" spans="2:5" x14ac:dyDescent="0.35">
      <c r="B16" s="7" t="s">
        <v>10</v>
      </c>
      <c r="C16" s="1"/>
      <c r="D16" s="11"/>
    </row>
    <row r="17" spans="2:5" ht="17.5" thickBot="1" x14ac:dyDescent="0.45">
      <c r="B17" s="50" t="s">
        <v>11</v>
      </c>
      <c r="C17" s="50"/>
      <c r="D17" s="50"/>
    </row>
    <row r="18" spans="2:5" ht="15" thickTop="1" x14ac:dyDescent="0.35">
      <c r="B18" s="7" t="s">
        <v>12</v>
      </c>
      <c r="C18" s="1"/>
      <c r="D18" s="11"/>
    </row>
    <row r="19" spans="2:5" x14ac:dyDescent="0.35">
      <c r="B19" s="7" t="s">
        <v>13</v>
      </c>
      <c r="C19" s="1"/>
      <c r="D19" s="11"/>
    </row>
    <row r="20" spans="2:5" x14ac:dyDescent="0.35">
      <c r="B20" s="7" t="s">
        <v>14</v>
      </c>
      <c r="C20" s="1"/>
      <c r="D20" s="11"/>
    </row>
    <row r="22" spans="2:5" ht="17.5" thickBot="1" x14ac:dyDescent="0.45">
      <c r="B22" s="45" t="s">
        <v>15</v>
      </c>
      <c r="C22" s="45"/>
      <c r="D22" s="45"/>
      <c r="E22" s="45"/>
    </row>
    <row r="23" spans="2:5" ht="18" thickTop="1" thickBot="1" x14ac:dyDescent="0.45">
      <c r="B23" s="50" t="s">
        <v>16</v>
      </c>
      <c r="C23" s="50"/>
      <c r="D23" s="50"/>
    </row>
    <row r="24" spans="2:5" ht="15" thickTop="1" x14ac:dyDescent="0.35">
      <c r="B24" s="7" t="s">
        <v>17</v>
      </c>
      <c r="C24" s="1"/>
      <c r="D24" s="11"/>
    </row>
    <row r="25" spans="2:5" x14ac:dyDescent="0.35">
      <c r="B25" s="7" t="s">
        <v>18</v>
      </c>
      <c r="C25" s="1"/>
      <c r="D25" s="11"/>
    </row>
    <row r="26" spans="2:5" x14ac:dyDescent="0.35">
      <c r="B26" s="7" t="s">
        <v>19</v>
      </c>
      <c r="C26" s="1"/>
      <c r="D26" s="11"/>
    </row>
    <row r="27" spans="2:5" ht="17.5" thickBot="1" x14ac:dyDescent="0.45">
      <c r="B27" s="50" t="s">
        <v>20</v>
      </c>
      <c r="C27" s="50"/>
      <c r="D27" s="50"/>
    </row>
    <row r="28" spans="2:5" ht="15" thickTop="1" x14ac:dyDescent="0.35">
      <c r="B28" s="7" t="s">
        <v>21</v>
      </c>
      <c r="C28" s="1"/>
      <c r="D28" s="11"/>
    </row>
    <row r="29" spans="2:5" x14ac:dyDescent="0.35">
      <c r="B29" s="7" t="s">
        <v>22</v>
      </c>
      <c r="C29" s="1"/>
      <c r="D29" s="11"/>
    </row>
    <row r="30" spans="2:5" x14ac:dyDescent="0.35">
      <c r="B30" s="7" t="s">
        <v>23</v>
      </c>
      <c r="C30" s="1"/>
      <c r="D30" s="11"/>
    </row>
    <row r="31" spans="2:5" ht="17.5" thickBot="1" x14ac:dyDescent="0.45">
      <c r="B31" s="50" t="s">
        <v>24</v>
      </c>
      <c r="C31" s="50"/>
      <c r="D31" s="50"/>
    </row>
    <row r="32" spans="2:5" ht="15" thickTop="1" x14ac:dyDescent="0.35">
      <c r="B32" s="7" t="s">
        <v>25</v>
      </c>
      <c r="C32" s="1"/>
      <c r="D32" s="11"/>
    </row>
    <row r="33" spans="2:4" x14ac:dyDescent="0.35">
      <c r="B33" s="7" t="s">
        <v>26</v>
      </c>
      <c r="C33" s="1"/>
      <c r="D33" s="11"/>
    </row>
    <row r="34" spans="2:4" x14ac:dyDescent="0.35">
      <c r="B34" s="7" t="s">
        <v>27</v>
      </c>
      <c r="C34" s="1"/>
      <c r="D34" s="11"/>
    </row>
  </sheetData>
  <mergeCells count="14">
    <mergeCell ref="B23:D23"/>
    <mergeCell ref="B27:D27"/>
    <mergeCell ref="B31:D31"/>
    <mergeCell ref="C8:D8"/>
    <mergeCell ref="C9:D9"/>
    <mergeCell ref="C10:D10"/>
    <mergeCell ref="C7:D7"/>
    <mergeCell ref="B22:E22"/>
    <mergeCell ref="B3:E3"/>
    <mergeCell ref="B4:E4"/>
    <mergeCell ref="B12:E12"/>
    <mergeCell ref="B13:D13"/>
    <mergeCell ref="B17:D17"/>
    <mergeCell ref="B6:E6"/>
  </mergeCells>
  <conditionalFormatting sqref="C7:C9 C11">
    <cfRule type="dataBar" priority="7">
      <dataBar>
        <cfvo type="num" val="0"/>
        <cfvo type="num" val="1"/>
        <color theme="4" tint="0.59999389629810485"/>
      </dataBar>
      <extLst>
        <ext xmlns:x14="http://schemas.microsoft.com/office/spreadsheetml/2009/9/main" uri="{B025F937-C7B1-47D3-B67F-A62EFF666E3E}">
          <x14:id>{EEFE61DB-36CB-4D03-B535-FB4B96DEF472}</x14:id>
        </ext>
      </extLst>
    </cfRule>
  </conditionalFormatting>
  <conditionalFormatting sqref="C10">
    <cfRule type="dataBar" priority="1">
      <dataBar>
        <cfvo type="num" val="0"/>
        <cfvo type="num" val="1"/>
        <color theme="4" tint="0.59999389629810485"/>
      </dataBar>
      <extLst>
        <ext xmlns:x14="http://schemas.microsoft.com/office/spreadsheetml/2009/9/main" uri="{B025F937-C7B1-47D3-B67F-A62EFF666E3E}">
          <x14:id>{23470E8A-7BA3-468C-B609-38D480BB94E0}</x14:id>
        </ext>
      </extLst>
    </cfRule>
  </conditionalFormatting>
  <pageMargins left="0.7" right="0.7" top="0.75" bottom="0.75" header="0.3" footer="0.3"/>
  <pageSetup orientation="portrait" horizontalDpi="4294967295" verticalDpi="4294967295" r:id="rId1"/>
  <drawing r:id="rId2"/>
  <extLst>
    <ext xmlns:x14="http://schemas.microsoft.com/office/spreadsheetml/2009/9/main" uri="{78C0D931-6437-407d-A8EE-F0AAD7539E65}">
      <x14:conditionalFormattings>
        <x14:conditionalFormatting xmlns:xm="http://schemas.microsoft.com/office/excel/2006/main">
          <x14:cfRule type="dataBar" id="{EEFE61DB-36CB-4D03-B535-FB4B96DEF472}">
            <x14:dataBar minLength="0" maxLength="100" gradient="0">
              <x14:cfvo type="num">
                <xm:f>0</xm:f>
              </x14:cfvo>
              <x14:cfvo type="num">
                <xm:f>1</xm:f>
              </x14:cfvo>
              <x14:negativeFillColor rgb="FFFF0000"/>
              <x14:axisColor rgb="FF000000"/>
            </x14:dataBar>
          </x14:cfRule>
          <xm:sqref>C7:C9 C11</xm:sqref>
        </x14:conditionalFormatting>
        <x14:conditionalFormatting xmlns:xm="http://schemas.microsoft.com/office/excel/2006/main">
          <x14:cfRule type="dataBar" id="{23470E8A-7BA3-468C-B609-38D480BB94E0}">
            <x14:dataBar minLength="0" maxLength="100" gradient="0">
              <x14:cfvo type="num">
                <xm:f>0</xm:f>
              </x14:cfvo>
              <x14:cfvo type="num">
                <xm:f>1</xm:f>
              </x14:cfvo>
              <x14:negativeFillColor rgb="FFFF0000"/>
              <x14:axisColor rgb="FF000000"/>
            </x14:dataBar>
          </x14:cfRule>
          <xm:sqref>C10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D8C4-D185-4D04-B512-7CEA2CFB8CA9}">
  <sheetPr codeName="Sheet9">
    <tabColor rgb="FF00B050"/>
  </sheetPr>
  <dimension ref="A1:E2"/>
  <sheetViews>
    <sheetView zoomScaleNormal="100" workbookViewId="0">
      <selection activeCell="G26" sqref="G26"/>
    </sheetView>
  </sheetViews>
  <sheetFormatPr defaultColWidth="8.81640625" defaultRowHeight="14.5" x14ac:dyDescent="0.35"/>
  <cols>
    <col min="1" max="1" width="29.6328125" customWidth="1"/>
    <col min="2" max="2" width="25.81640625" customWidth="1"/>
    <col min="3" max="3" width="30.6328125" customWidth="1"/>
    <col min="4" max="4" width="19.453125" customWidth="1"/>
    <col min="5" max="5" width="17.453125" customWidth="1"/>
  </cols>
  <sheetData>
    <row r="1" spans="1:5" ht="17.5" thickBot="1" x14ac:dyDescent="0.45">
      <c r="A1" s="28" t="s">
        <v>302</v>
      </c>
      <c r="B1" s="28" t="s">
        <v>308</v>
      </c>
      <c r="C1" s="28" t="s">
        <v>246</v>
      </c>
      <c r="D1" s="28" t="s">
        <v>255</v>
      </c>
      <c r="E1" s="28" t="s">
        <v>260</v>
      </c>
    </row>
    <row r="2" spans="1:5" ht="15" thickTop="1" x14ac:dyDescent="0.35"/>
  </sheetData>
  <autoFilter ref="A1:E1" xr:uid="{E66AD43F-8C6E-42D3-8151-99CAD53903A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D97AF-8B62-4054-8CDB-92C07A4F3F88}">
  <sheetPr codeName="Sheet10"/>
  <dimension ref="A1:B75"/>
  <sheetViews>
    <sheetView workbookViewId="0">
      <selection activeCell="A7" sqref="A7"/>
    </sheetView>
  </sheetViews>
  <sheetFormatPr defaultColWidth="8.81640625" defaultRowHeight="14.5" x14ac:dyDescent="0.35"/>
  <cols>
    <col min="1" max="1" width="17" customWidth="1"/>
    <col min="2" max="2" width="14.81640625" customWidth="1"/>
  </cols>
  <sheetData>
    <row r="1" spans="1:2" x14ac:dyDescent="0.35">
      <c r="A1" t="s">
        <v>4</v>
      </c>
    </row>
    <row r="2" spans="1:2" x14ac:dyDescent="0.35">
      <c r="A2" t="s">
        <v>332</v>
      </c>
    </row>
    <row r="3" spans="1:2" x14ac:dyDescent="0.35">
      <c r="A3" t="s">
        <v>174</v>
      </c>
    </row>
    <row r="4" spans="1:2" x14ac:dyDescent="0.35">
      <c r="A4" t="s">
        <v>186</v>
      </c>
    </row>
    <row r="5" spans="1:2" x14ac:dyDescent="0.35">
      <c r="A5" t="s">
        <v>203</v>
      </c>
    </row>
    <row r="7" spans="1:2" x14ac:dyDescent="0.35">
      <c r="A7" t="s">
        <v>333</v>
      </c>
    </row>
    <row r="8" spans="1:2" x14ac:dyDescent="0.35">
      <c r="A8" t="s">
        <v>334</v>
      </c>
    </row>
    <row r="9" spans="1:2" x14ac:dyDescent="0.35">
      <c r="A9" t="s">
        <v>335</v>
      </c>
    </row>
    <row r="11" spans="1:2" x14ac:dyDescent="0.35">
      <c r="A11" s="21" t="s">
        <v>336</v>
      </c>
    </row>
    <row r="12" spans="1:2" x14ac:dyDescent="0.35">
      <c r="A12" s="21" t="s">
        <v>113</v>
      </c>
    </row>
    <row r="13" spans="1:2" x14ac:dyDescent="0.35">
      <c r="A13" s="21" t="s">
        <v>337</v>
      </c>
    </row>
    <row r="14" spans="1:2" x14ac:dyDescent="0.35">
      <c r="A14" s="21" t="s">
        <v>338</v>
      </c>
    </row>
    <row r="15" spans="1:2" x14ac:dyDescent="0.35">
      <c r="A15" s="21" t="s">
        <v>115</v>
      </c>
      <c r="B15" s="21"/>
    </row>
    <row r="16" spans="1:2" x14ac:dyDescent="0.35">
      <c r="A16" s="21" t="s">
        <v>295</v>
      </c>
      <c r="B16" s="21"/>
    </row>
    <row r="17" spans="1:2" x14ac:dyDescent="0.35">
      <c r="A17" s="21" t="s">
        <v>339</v>
      </c>
      <c r="B17" s="21"/>
    </row>
    <row r="18" spans="1:2" x14ac:dyDescent="0.35">
      <c r="A18" s="21" t="s">
        <v>340</v>
      </c>
      <c r="B18" s="21"/>
    </row>
    <row r="19" spans="1:2" x14ac:dyDescent="0.35">
      <c r="A19" s="21" t="s">
        <v>341</v>
      </c>
      <c r="B19" s="21"/>
    </row>
    <row r="20" spans="1:2" x14ac:dyDescent="0.35">
      <c r="A20" s="21" t="s">
        <v>342</v>
      </c>
      <c r="B20" s="21"/>
    </row>
    <row r="21" spans="1:2" x14ac:dyDescent="0.35">
      <c r="A21" s="21" t="s">
        <v>343</v>
      </c>
      <c r="B21" s="21"/>
    </row>
    <row r="22" spans="1:2" x14ac:dyDescent="0.35">
      <c r="A22" s="21" t="s">
        <v>271</v>
      </c>
      <c r="B22" s="21"/>
    </row>
    <row r="23" spans="1:2" x14ac:dyDescent="0.35">
      <c r="A23" s="21" t="s">
        <v>344</v>
      </c>
      <c r="B23" s="21"/>
    </row>
    <row r="24" spans="1:2" x14ac:dyDescent="0.35">
      <c r="A24" s="21" t="s">
        <v>279</v>
      </c>
      <c r="B24" s="21"/>
    </row>
    <row r="25" spans="1:2" x14ac:dyDescent="0.35">
      <c r="A25" s="21" t="s">
        <v>345</v>
      </c>
      <c r="B25" s="21"/>
    </row>
    <row r="26" spans="1:2" x14ac:dyDescent="0.35">
      <c r="A26" s="21" t="s">
        <v>346</v>
      </c>
      <c r="B26" s="21"/>
    </row>
    <row r="27" spans="1:2" x14ac:dyDescent="0.35">
      <c r="A27" s="21" t="s">
        <v>347</v>
      </c>
      <c r="B27" s="21"/>
    </row>
    <row r="28" spans="1:2" x14ac:dyDescent="0.35">
      <c r="A28" s="21" t="s">
        <v>348</v>
      </c>
      <c r="B28" s="21"/>
    </row>
    <row r="29" spans="1:2" x14ac:dyDescent="0.35">
      <c r="A29" s="21" t="s">
        <v>349</v>
      </c>
      <c r="B29" s="21"/>
    </row>
    <row r="30" spans="1:2" x14ac:dyDescent="0.35">
      <c r="A30" s="21" t="s">
        <v>290</v>
      </c>
      <c r="B30" s="21"/>
    </row>
    <row r="31" spans="1:2" x14ac:dyDescent="0.35">
      <c r="A31" s="21" t="s">
        <v>350</v>
      </c>
      <c r="B31" s="21"/>
    </row>
    <row r="32" spans="1:2" x14ac:dyDescent="0.35">
      <c r="A32" s="21" t="s">
        <v>94</v>
      </c>
      <c r="B32" s="21"/>
    </row>
    <row r="33" spans="1:2" x14ac:dyDescent="0.35">
      <c r="A33" s="21" t="s">
        <v>351</v>
      </c>
      <c r="B33" s="21"/>
    </row>
    <row r="34" spans="1:2" x14ac:dyDescent="0.35">
      <c r="A34" s="21" t="s">
        <v>352</v>
      </c>
      <c r="B34" s="21"/>
    </row>
    <row r="35" spans="1:2" x14ac:dyDescent="0.35">
      <c r="A35" s="21" t="s">
        <v>283</v>
      </c>
      <c r="B35" s="21"/>
    </row>
    <row r="36" spans="1:2" x14ac:dyDescent="0.35">
      <c r="A36" s="21" t="s">
        <v>353</v>
      </c>
      <c r="B36" s="21"/>
    </row>
    <row r="37" spans="1:2" x14ac:dyDescent="0.35">
      <c r="A37" s="21" t="s">
        <v>354</v>
      </c>
      <c r="B37" s="21"/>
    </row>
    <row r="38" spans="1:2" x14ac:dyDescent="0.35">
      <c r="A38" s="21" t="s">
        <v>355</v>
      </c>
      <c r="B38" s="21"/>
    </row>
    <row r="39" spans="1:2" x14ac:dyDescent="0.35">
      <c r="A39" s="21" t="s">
        <v>356</v>
      </c>
      <c r="B39" s="21"/>
    </row>
    <row r="40" spans="1:2" x14ac:dyDescent="0.35">
      <c r="A40" s="21" t="s">
        <v>357</v>
      </c>
      <c r="B40" s="21"/>
    </row>
    <row r="41" spans="1:2" x14ac:dyDescent="0.35">
      <c r="A41" s="21" t="s">
        <v>358</v>
      </c>
      <c r="B41" s="21"/>
    </row>
    <row r="42" spans="1:2" x14ac:dyDescent="0.35">
      <c r="A42" s="21" t="s">
        <v>359</v>
      </c>
      <c r="B42" s="21"/>
    </row>
    <row r="43" spans="1:2" x14ac:dyDescent="0.35">
      <c r="A43" s="21" t="s">
        <v>86</v>
      </c>
      <c r="B43" s="21"/>
    </row>
    <row r="44" spans="1:2" x14ac:dyDescent="0.35">
      <c r="A44" s="21" t="s">
        <v>105</v>
      </c>
      <c r="B44" s="21"/>
    </row>
    <row r="45" spans="1:2" x14ac:dyDescent="0.35">
      <c r="A45" s="21" t="s">
        <v>360</v>
      </c>
      <c r="B45" s="21"/>
    </row>
    <row r="46" spans="1:2" x14ac:dyDescent="0.35">
      <c r="A46" s="21" t="s">
        <v>361</v>
      </c>
      <c r="B46" s="21"/>
    </row>
    <row r="47" spans="1:2" x14ac:dyDescent="0.35">
      <c r="A47" s="21" t="s">
        <v>95</v>
      </c>
      <c r="B47" s="21"/>
    </row>
    <row r="48" spans="1:2" x14ac:dyDescent="0.35">
      <c r="A48" s="21" t="s">
        <v>106</v>
      </c>
      <c r="B48" s="21"/>
    </row>
    <row r="49" spans="1:2" x14ac:dyDescent="0.35">
      <c r="A49" s="21" t="s">
        <v>362</v>
      </c>
      <c r="B49" s="21"/>
    </row>
    <row r="51" spans="1:2" x14ac:dyDescent="0.35">
      <c r="A51" s="21" t="s">
        <v>274</v>
      </c>
    </row>
    <row r="52" spans="1:2" x14ac:dyDescent="0.35">
      <c r="A52" s="21" t="s">
        <v>286</v>
      </c>
    </row>
    <row r="53" spans="1:2" x14ac:dyDescent="0.35">
      <c r="A53" s="21" t="s">
        <v>298</v>
      </c>
    </row>
    <row r="54" spans="1:2" x14ac:dyDescent="0.35">
      <c r="A54" s="21" t="s">
        <v>363</v>
      </c>
    </row>
    <row r="56" spans="1:2" x14ac:dyDescent="0.35">
      <c r="A56" s="21" t="s">
        <v>364</v>
      </c>
    </row>
    <row r="57" spans="1:2" x14ac:dyDescent="0.35">
      <c r="A57" s="21" t="s">
        <v>203</v>
      </c>
    </row>
    <row r="58" spans="1:2" x14ac:dyDescent="0.35">
      <c r="A58" s="21" t="s">
        <v>365</v>
      </c>
    </row>
    <row r="60" spans="1:2" x14ac:dyDescent="0.35">
      <c r="A60" s="21" t="s">
        <v>366</v>
      </c>
    </row>
    <row r="61" spans="1:2" x14ac:dyDescent="0.35">
      <c r="A61" s="21" t="s">
        <v>367</v>
      </c>
    </row>
    <row r="62" spans="1:2" x14ac:dyDescent="0.35">
      <c r="A62" s="21" t="s">
        <v>368</v>
      </c>
    </row>
    <row r="64" spans="1:2" x14ac:dyDescent="0.35">
      <c r="A64" s="21" t="s">
        <v>369</v>
      </c>
    </row>
    <row r="65" spans="1:1" x14ac:dyDescent="0.35">
      <c r="A65" s="21" t="s">
        <v>370</v>
      </c>
    </row>
    <row r="66" spans="1:1" x14ac:dyDescent="0.35">
      <c r="A66" s="21" t="s">
        <v>371</v>
      </c>
    </row>
    <row r="67" spans="1:1" x14ac:dyDescent="0.35">
      <c r="A67" s="21" t="s">
        <v>372</v>
      </c>
    </row>
    <row r="69" spans="1:1" x14ac:dyDescent="0.35">
      <c r="A69" s="21" t="s">
        <v>373</v>
      </c>
    </row>
    <row r="70" spans="1:1" x14ac:dyDescent="0.35">
      <c r="A70" s="21" t="s">
        <v>374</v>
      </c>
    </row>
    <row r="71" spans="1:1" x14ac:dyDescent="0.35">
      <c r="A71" s="21" t="s">
        <v>375</v>
      </c>
    </row>
    <row r="73" spans="1:1" x14ac:dyDescent="0.35">
      <c r="A73" s="21" t="s">
        <v>376</v>
      </c>
    </row>
    <row r="74" spans="1:1" x14ac:dyDescent="0.35">
      <c r="A74" s="21" t="s">
        <v>377</v>
      </c>
    </row>
    <row r="75" spans="1:1" x14ac:dyDescent="0.35">
      <c r="A75" s="21" t="s">
        <v>378</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2E5B-8216-4841-A760-65C568A5CB42}">
  <sheetPr codeName="Sheet5" filterMode="1">
    <tabColor theme="4"/>
  </sheetPr>
  <dimension ref="B1:G56"/>
  <sheetViews>
    <sheetView showGridLines="0" topLeftCell="A25" zoomScale="110" zoomScaleNormal="110" workbookViewId="0">
      <selection activeCell="F40" sqref="F40"/>
    </sheetView>
  </sheetViews>
  <sheetFormatPr defaultColWidth="8.81640625" defaultRowHeight="14.5" outlineLevelRow="1" x14ac:dyDescent="0.35"/>
  <cols>
    <col min="1" max="1" width="4.36328125" customWidth="1"/>
    <col min="2" max="2" width="20.36328125" customWidth="1"/>
    <col min="3" max="3" width="39.6328125" style="31" customWidth="1"/>
    <col min="4" max="4" width="33.453125" customWidth="1"/>
    <col min="5" max="5" width="43.36328125" customWidth="1"/>
    <col min="6" max="6" width="65" style="31" customWidth="1"/>
    <col min="7" max="7" width="46.453125" customWidth="1"/>
  </cols>
  <sheetData>
    <row r="1" spans="2:7" ht="22.5" customHeight="1" x14ac:dyDescent="0.35"/>
    <row r="2" spans="2:7" ht="75" customHeight="1" x14ac:dyDescent="0.35"/>
    <row r="3" spans="2:7" ht="20" thickBot="1" x14ac:dyDescent="0.5">
      <c r="B3" s="46" t="s">
        <v>28</v>
      </c>
      <c r="C3" s="46"/>
      <c r="D3" s="46"/>
      <c r="E3" s="46"/>
      <c r="F3" s="46"/>
    </row>
    <row r="4" spans="2:7" ht="63" customHeight="1" x14ac:dyDescent="0.35">
      <c r="B4" s="47" t="s">
        <v>29</v>
      </c>
      <c r="C4" s="48"/>
      <c r="D4" s="48"/>
      <c r="E4" s="48"/>
      <c r="F4" s="49"/>
      <c r="G4" s="32"/>
    </row>
    <row r="6" spans="2:7" ht="17" x14ac:dyDescent="0.4">
      <c r="B6" s="52" t="s">
        <v>30</v>
      </c>
      <c r="C6" s="52"/>
      <c r="D6" s="52"/>
      <c r="E6" s="52"/>
      <c r="F6" s="52"/>
    </row>
    <row r="7" spans="2:7" ht="17.5" thickBot="1" x14ac:dyDescent="0.45">
      <c r="B7" s="35" t="s">
        <v>31</v>
      </c>
      <c r="C7" s="36" t="s">
        <v>32</v>
      </c>
      <c r="D7" s="35" t="s">
        <v>33</v>
      </c>
      <c r="E7" s="35" t="s">
        <v>34</v>
      </c>
      <c r="F7" s="36" t="s">
        <v>35</v>
      </c>
    </row>
    <row r="8" spans="2:7" ht="44" outlineLevel="1" thickTop="1" x14ac:dyDescent="0.35">
      <c r="B8" s="1" t="s">
        <v>36</v>
      </c>
      <c r="C8" s="40" t="s">
        <v>37</v>
      </c>
      <c r="D8" s="1" t="s">
        <v>38</v>
      </c>
      <c r="E8" s="40" t="s">
        <v>39</v>
      </c>
      <c r="F8" s="40" t="s">
        <v>40</v>
      </c>
    </row>
    <row r="9" spans="2:7" ht="43.5" outlineLevel="1" x14ac:dyDescent="0.35">
      <c r="B9" s="1" t="s">
        <v>41</v>
      </c>
      <c r="C9" s="40" t="s">
        <v>42</v>
      </c>
      <c r="D9" s="1" t="s">
        <v>38</v>
      </c>
      <c r="E9" s="40" t="s">
        <v>39</v>
      </c>
      <c r="F9" s="40" t="s">
        <v>43</v>
      </c>
    </row>
    <row r="10" spans="2:7" ht="43.5" outlineLevel="1" x14ac:dyDescent="0.35">
      <c r="B10" s="1" t="s">
        <v>37</v>
      </c>
      <c r="C10" s="40" t="s">
        <v>44</v>
      </c>
      <c r="D10" s="1" t="s">
        <v>38</v>
      </c>
      <c r="E10" s="1" t="s">
        <v>45</v>
      </c>
      <c r="F10" s="40" t="s">
        <v>46</v>
      </c>
    </row>
    <row r="11" spans="2:7" ht="29" outlineLevel="1" x14ac:dyDescent="0.35">
      <c r="B11" s="1" t="s">
        <v>37</v>
      </c>
      <c r="C11" s="40" t="s">
        <v>47</v>
      </c>
      <c r="D11" s="1" t="s">
        <v>38</v>
      </c>
      <c r="E11" s="40" t="s">
        <v>48</v>
      </c>
      <c r="F11" s="40" t="s">
        <v>49</v>
      </c>
    </row>
    <row r="12" spans="2:7" ht="43.5" outlineLevel="1" x14ac:dyDescent="0.35">
      <c r="B12" s="1" t="s">
        <v>37</v>
      </c>
      <c r="C12" s="40" t="s">
        <v>50</v>
      </c>
      <c r="D12" s="1" t="s">
        <v>38</v>
      </c>
      <c r="E12" s="40" t="s">
        <v>51</v>
      </c>
      <c r="F12" s="40" t="s">
        <v>52</v>
      </c>
    </row>
    <row r="13" spans="2:7" ht="29" outlineLevel="1" x14ac:dyDescent="0.35">
      <c r="B13" s="1" t="s">
        <v>37</v>
      </c>
      <c r="C13" s="40" t="s">
        <v>53</v>
      </c>
      <c r="D13" s="1" t="s">
        <v>38</v>
      </c>
      <c r="E13" s="40" t="s">
        <v>54</v>
      </c>
      <c r="F13" s="40" t="s">
        <v>55</v>
      </c>
    </row>
    <row r="14" spans="2:7" ht="72.5" x14ac:dyDescent="0.35">
      <c r="B14" s="1" t="s">
        <v>37</v>
      </c>
      <c r="C14" s="40" t="s">
        <v>56</v>
      </c>
      <c r="D14" s="1" t="s">
        <v>38</v>
      </c>
      <c r="E14" s="40" t="s">
        <v>57</v>
      </c>
      <c r="F14" s="40" t="s">
        <v>58</v>
      </c>
    </row>
    <row r="16" spans="2:7" ht="17" x14ac:dyDescent="0.4">
      <c r="B16" s="52" t="s">
        <v>59</v>
      </c>
      <c r="C16" s="52"/>
      <c r="D16" s="52"/>
      <c r="E16" s="52"/>
      <c r="F16" s="52"/>
      <c r="G16" s="39"/>
    </row>
    <row r="17" spans="2:7" ht="17.5" thickBot="1" x14ac:dyDescent="0.45">
      <c r="B17" s="35" t="s">
        <v>31</v>
      </c>
      <c r="C17" s="36" t="s">
        <v>32</v>
      </c>
      <c r="D17" s="35" t="s">
        <v>33</v>
      </c>
      <c r="E17" s="35" t="s">
        <v>34</v>
      </c>
      <c r="F17" s="36" t="s">
        <v>35</v>
      </c>
    </row>
    <row r="18" spans="2:7" ht="29.5" outlineLevel="1" thickTop="1" x14ac:dyDescent="0.35">
      <c r="B18" s="1" t="s">
        <v>37</v>
      </c>
      <c r="C18" s="40" t="s">
        <v>60</v>
      </c>
      <c r="D18" s="1" t="s">
        <v>61</v>
      </c>
      <c r="E18" s="40" t="s">
        <v>62</v>
      </c>
      <c r="F18" s="40" t="s">
        <v>63</v>
      </c>
      <c r="G18" s="39"/>
    </row>
    <row r="19" spans="2:7" ht="43.5" outlineLevel="1" x14ac:dyDescent="0.35">
      <c r="B19" s="1" t="s">
        <v>37</v>
      </c>
      <c r="C19" s="40" t="s">
        <v>60</v>
      </c>
      <c r="D19" s="1" t="s">
        <v>61</v>
      </c>
      <c r="E19" s="40" t="s">
        <v>64</v>
      </c>
      <c r="F19" s="40" t="s">
        <v>65</v>
      </c>
      <c r="G19" s="39"/>
    </row>
    <row r="20" spans="2:7" ht="29" outlineLevel="1" x14ac:dyDescent="0.35">
      <c r="B20" s="1" t="s">
        <v>37</v>
      </c>
      <c r="C20" s="40" t="s">
        <v>60</v>
      </c>
      <c r="D20" s="1" t="s">
        <v>61</v>
      </c>
      <c r="E20" s="1" t="s">
        <v>66</v>
      </c>
      <c r="F20" s="41" t="s">
        <v>67</v>
      </c>
      <c r="G20" s="39"/>
    </row>
    <row r="21" spans="2:7" outlineLevel="1" x14ac:dyDescent="0.35">
      <c r="B21" s="1" t="s">
        <v>37</v>
      </c>
      <c r="C21" s="40" t="s">
        <v>60</v>
      </c>
      <c r="D21" s="1" t="s">
        <v>61</v>
      </c>
      <c r="E21" s="1" t="s">
        <v>101</v>
      </c>
      <c r="F21" s="41" t="s">
        <v>379</v>
      </c>
      <c r="G21" s="39"/>
    </row>
    <row r="22" spans="2:7" outlineLevel="1" x14ac:dyDescent="0.35">
      <c r="B22" s="1" t="s">
        <v>37</v>
      </c>
      <c r="C22" s="40" t="s">
        <v>68</v>
      </c>
      <c r="D22" s="1" t="s">
        <v>61</v>
      </c>
      <c r="E22" s="1" t="s">
        <v>69</v>
      </c>
      <c r="F22" s="40" t="s">
        <v>70</v>
      </c>
      <c r="G22" s="39"/>
    </row>
    <row r="23" spans="2:7" ht="58" hidden="1" outlineLevel="1" x14ac:dyDescent="0.35">
      <c r="B23" s="1" t="s">
        <v>37</v>
      </c>
      <c r="C23" s="40" t="s">
        <v>71</v>
      </c>
      <c r="D23" s="1" t="s">
        <v>72</v>
      </c>
      <c r="E23" s="1" t="s">
        <v>66</v>
      </c>
      <c r="F23" s="40" t="s">
        <v>73</v>
      </c>
    </row>
    <row r="24" spans="2:7" ht="116" hidden="1" outlineLevel="1" x14ac:dyDescent="0.35">
      <c r="B24" s="1" t="s">
        <v>37</v>
      </c>
      <c r="C24" s="40" t="s">
        <v>74</v>
      </c>
      <c r="D24" s="1" t="s">
        <v>72</v>
      </c>
      <c r="E24" s="40" t="s">
        <v>75</v>
      </c>
      <c r="F24" s="40" t="s">
        <v>76</v>
      </c>
    </row>
    <row r="25" spans="2:7" ht="29" outlineLevel="1" x14ac:dyDescent="0.35">
      <c r="B25" s="1" t="s">
        <v>37</v>
      </c>
      <c r="C25" s="40" t="s">
        <v>77</v>
      </c>
      <c r="D25" s="1" t="s">
        <v>78</v>
      </c>
      <c r="E25" s="1" t="s">
        <v>66</v>
      </c>
      <c r="F25" s="40" t="s">
        <v>79</v>
      </c>
    </row>
    <row r="26" spans="2:7" hidden="1" outlineLevel="1" x14ac:dyDescent="0.35">
      <c r="B26" s="1" t="s">
        <v>37</v>
      </c>
      <c r="C26" s="40" t="s">
        <v>80</v>
      </c>
      <c r="D26" s="1" t="s">
        <v>80</v>
      </c>
      <c r="E26" s="1" t="s">
        <v>66</v>
      </c>
      <c r="F26" s="40" t="s">
        <v>79</v>
      </c>
    </row>
    <row r="27" spans="2:7" hidden="1" outlineLevel="1" x14ac:dyDescent="0.35">
      <c r="B27" s="1" t="s">
        <v>37</v>
      </c>
      <c r="C27" s="40" t="s">
        <v>81</v>
      </c>
      <c r="D27" s="1" t="s">
        <v>82</v>
      </c>
      <c r="E27" s="1" t="s">
        <v>66</v>
      </c>
      <c r="F27" s="40" t="s">
        <v>79</v>
      </c>
    </row>
    <row r="28" spans="2:7" hidden="1" outlineLevel="1" x14ac:dyDescent="0.35">
      <c r="B28" s="1" t="s">
        <v>37</v>
      </c>
      <c r="C28" s="40" t="s">
        <v>83</v>
      </c>
      <c r="D28" s="1" t="s">
        <v>72</v>
      </c>
      <c r="E28" s="1" t="s">
        <v>66</v>
      </c>
      <c r="F28" s="40" t="s">
        <v>79</v>
      </c>
    </row>
    <row r="29" spans="2:7" hidden="1" outlineLevel="1" x14ac:dyDescent="0.35">
      <c r="B29" s="1" t="s">
        <v>37</v>
      </c>
      <c r="C29" s="40" t="s">
        <v>84</v>
      </c>
      <c r="D29" s="1" t="s">
        <v>85</v>
      </c>
      <c r="E29" s="1" t="s">
        <v>66</v>
      </c>
      <c r="F29" s="40" t="s">
        <v>79</v>
      </c>
    </row>
    <row r="30" spans="2:7" hidden="1" outlineLevel="1" x14ac:dyDescent="0.35">
      <c r="B30" s="1" t="s">
        <v>37</v>
      </c>
      <c r="C30" s="40" t="s">
        <v>86</v>
      </c>
      <c r="D30" s="1" t="s">
        <v>87</v>
      </c>
      <c r="E30" s="1" t="s">
        <v>66</v>
      </c>
      <c r="F30" s="40" t="s">
        <v>79</v>
      </c>
    </row>
    <row r="31" spans="2:7" hidden="1" outlineLevel="1" x14ac:dyDescent="0.35">
      <c r="B31" s="1" t="s">
        <v>37</v>
      </c>
      <c r="C31" s="40" t="s">
        <v>88</v>
      </c>
      <c r="D31" s="1" t="s">
        <v>89</v>
      </c>
      <c r="E31" s="1" t="s">
        <v>66</v>
      </c>
      <c r="F31" s="40" t="s">
        <v>79</v>
      </c>
    </row>
    <row r="32" spans="2:7" hidden="1" outlineLevel="1" x14ac:dyDescent="0.35">
      <c r="B32" s="1" t="s">
        <v>37</v>
      </c>
      <c r="C32" s="40" t="s">
        <v>90</v>
      </c>
      <c r="D32" s="1"/>
      <c r="E32" s="1" t="s">
        <v>66</v>
      </c>
      <c r="F32" s="40" t="s">
        <v>79</v>
      </c>
    </row>
    <row r="33" spans="2:6" hidden="1" outlineLevel="1" x14ac:dyDescent="0.35">
      <c r="B33" s="1" t="s">
        <v>37</v>
      </c>
      <c r="C33" s="40" t="s">
        <v>91</v>
      </c>
      <c r="D33" s="1"/>
      <c r="E33" s="1" t="s">
        <v>66</v>
      </c>
      <c r="F33" s="40" t="s">
        <v>79</v>
      </c>
    </row>
    <row r="34" spans="2:6" hidden="1" outlineLevel="1" x14ac:dyDescent="0.35">
      <c r="B34" s="1" t="s">
        <v>37</v>
      </c>
      <c r="C34" s="40" t="s">
        <v>92</v>
      </c>
      <c r="D34" s="1" t="s">
        <v>93</v>
      </c>
      <c r="E34" s="1" t="s">
        <v>66</v>
      </c>
      <c r="F34" s="40" t="s">
        <v>79</v>
      </c>
    </row>
    <row r="35" spans="2:6" hidden="1" outlineLevel="1" x14ac:dyDescent="0.35">
      <c r="B35" s="1" t="s">
        <v>37</v>
      </c>
      <c r="C35" s="40" t="s">
        <v>94</v>
      </c>
      <c r="D35" s="1"/>
      <c r="E35" s="1" t="s">
        <v>66</v>
      </c>
      <c r="F35" s="40" t="s">
        <v>79</v>
      </c>
    </row>
    <row r="36" spans="2:6" hidden="1" outlineLevel="1" x14ac:dyDescent="0.35">
      <c r="B36" s="1" t="s">
        <v>37</v>
      </c>
      <c r="C36" s="40" t="s">
        <v>95</v>
      </c>
      <c r="D36" s="1"/>
      <c r="E36" s="1" t="s">
        <v>66</v>
      </c>
      <c r="F36" s="40" t="s">
        <v>79</v>
      </c>
    </row>
    <row r="37" spans="2:6" hidden="1" outlineLevel="1" x14ac:dyDescent="0.35">
      <c r="B37" s="1" t="s">
        <v>37</v>
      </c>
      <c r="C37" s="40" t="s">
        <v>96</v>
      </c>
      <c r="D37" s="1"/>
      <c r="E37" s="1" t="s">
        <v>66</v>
      </c>
      <c r="F37" s="40" t="s">
        <v>79</v>
      </c>
    </row>
    <row r="38" spans="2:6" hidden="1" outlineLevel="1" x14ac:dyDescent="0.35">
      <c r="B38" s="1" t="s">
        <v>37</v>
      </c>
      <c r="C38" s="40" t="s">
        <v>97</v>
      </c>
      <c r="D38" s="1"/>
      <c r="E38" s="1" t="s">
        <v>66</v>
      </c>
      <c r="F38" s="40" t="s">
        <v>79</v>
      </c>
    </row>
    <row r="39" spans="2:6" hidden="1" outlineLevel="1" x14ac:dyDescent="0.35">
      <c r="B39" s="1" t="s">
        <v>37</v>
      </c>
      <c r="C39" s="40" t="s">
        <v>98</v>
      </c>
      <c r="D39" s="1" t="s">
        <v>99</v>
      </c>
      <c r="E39" s="1" t="s">
        <v>66</v>
      </c>
      <c r="F39" s="40" t="s">
        <v>79</v>
      </c>
    </row>
    <row r="40" spans="2:6" outlineLevel="1" x14ac:dyDescent="0.35">
      <c r="B40" s="1" t="s">
        <v>37</v>
      </c>
      <c r="C40" s="40" t="s">
        <v>100</v>
      </c>
      <c r="D40" s="1" t="s">
        <v>78</v>
      </c>
      <c r="E40" s="1" t="s">
        <v>101</v>
      </c>
      <c r="F40" s="40"/>
    </row>
    <row r="41" spans="2:6" hidden="1" outlineLevel="1" x14ac:dyDescent="0.35">
      <c r="B41" s="1" t="s">
        <v>37</v>
      </c>
      <c r="C41" s="40" t="s">
        <v>102</v>
      </c>
      <c r="D41" s="1" t="s">
        <v>80</v>
      </c>
      <c r="E41" s="1" t="s">
        <v>101</v>
      </c>
      <c r="F41" s="40"/>
    </row>
    <row r="42" spans="2:6" hidden="1" outlineLevel="1" x14ac:dyDescent="0.35">
      <c r="B42" s="1" t="s">
        <v>37</v>
      </c>
      <c r="C42" s="40" t="s">
        <v>103</v>
      </c>
      <c r="D42" s="1" t="s">
        <v>72</v>
      </c>
      <c r="E42" s="1" t="s">
        <v>101</v>
      </c>
      <c r="F42" s="40"/>
    </row>
    <row r="43" spans="2:6" hidden="1" outlineLevel="1" x14ac:dyDescent="0.35">
      <c r="B43" s="1" t="s">
        <v>37</v>
      </c>
      <c r="C43" s="40" t="s">
        <v>104</v>
      </c>
      <c r="D43" s="1" t="s">
        <v>85</v>
      </c>
      <c r="E43" s="1" t="s">
        <v>101</v>
      </c>
      <c r="F43" s="40"/>
    </row>
    <row r="44" spans="2:6" hidden="1" outlineLevel="1" x14ac:dyDescent="0.35">
      <c r="B44" s="1" t="s">
        <v>37</v>
      </c>
      <c r="C44" s="40" t="s">
        <v>105</v>
      </c>
      <c r="D44" s="1" t="s">
        <v>87</v>
      </c>
      <c r="E44" s="1" t="s">
        <v>101</v>
      </c>
      <c r="F44" s="40"/>
    </row>
    <row r="45" spans="2:6" hidden="1" outlineLevel="1" x14ac:dyDescent="0.35">
      <c r="B45" s="1" t="s">
        <v>37</v>
      </c>
      <c r="C45" s="40" t="s">
        <v>106</v>
      </c>
      <c r="D45" s="1"/>
      <c r="E45" s="1" t="s">
        <v>101</v>
      </c>
      <c r="F45" s="40"/>
    </row>
    <row r="46" spans="2:6" hidden="1" outlineLevel="1" x14ac:dyDescent="0.35">
      <c r="B46" s="1" t="s">
        <v>37</v>
      </c>
      <c r="C46" s="40" t="s">
        <v>107</v>
      </c>
      <c r="D46" s="1" t="s">
        <v>108</v>
      </c>
      <c r="E46" s="1" t="s">
        <v>101</v>
      </c>
      <c r="F46" s="40"/>
    </row>
    <row r="47" spans="2:6" hidden="1" outlineLevel="1" x14ac:dyDescent="0.35">
      <c r="B47" s="1" t="s">
        <v>37</v>
      </c>
      <c r="C47" s="40" t="s">
        <v>92</v>
      </c>
      <c r="D47" s="1" t="s">
        <v>93</v>
      </c>
      <c r="E47" s="1" t="s">
        <v>109</v>
      </c>
      <c r="F47" s="40" t="s">
        <v>110</v>
      </c>
    </row>
    <row r="48" spans="2:6" hidden="1" outlineLevel="1" x14ac:dyDescent="0.35">
      <c r="B48" s="1" t="s">
        <v>37</v>
      </c>
      <c r="C48" s="40" t="s">
        <v>98</v>
      </c>
      <c r="D48" s="1" t="s">
        <v>99</v>
      </c>
      <c r="E48" s="1" t="s">
        <v>109</v>
      </c>
      <c r="F48" s="40" t="s">
        <v>110</v>
      </c>
    </row>
    <row r="49" spans="2:6" hidden="1" outlineLevel="1" x14ac:dyDescent="0.35">
      <c r="B49" s="1" t="s">
        <v>37</v>
      </c>
      <c r="C49" s="40" t="s">
        <v>111</v>
      </c>
      <c r="D49" s="1"/>
      <c r="E49" s="1" t="s">
        <v>109</v>
      </c>
      <c r="F49" s="40" t="s">
        <v>110</v>
      </c>
    </row>
    <row r="50" spans="2:6" hidden="1" outlineLevel="1" x14ac:dyDescent="0.35">
      <c r="B50" s="1" t="s">
        <v>37</v>
      </c>
      <c r="C50" s="40" t="s">
        <v>83</v>
      </c>
      <c r="D50" s="1" t="s">
        <v>72</v>
      </c>
      <c r="E50" s="1" t="s">
        <v>109</v>
      </c>
      <c r="F50" s="40" t="s">
        <v>110</v>
      </c>
    </row>
    <row r="51" spans="2:6" hidden="1" outlineLevel="1" x14ac:dyDescent="0.35">
      <c r="B51" s="1" t="s">
        <v>37</v>
      </c>
      <c r="C51" s="40" t="s">
        <v>112</v>
      </c>
      <c r="D51" s="1" t="s">
        <v>72</v>
      </c>
      <c r="E51" s="1" t="s">
        <v>109</v>
      </c>
      <c r="F51" s="40" t="s">
        <v>110</v>
      </c>
    </row>
    <row r="52" spans="2:6" hidden="1" outlineLevel="1" x14ac:dyDescent="0.35">
      <c r="B52" s="1" t="s">
        <v>37</v>
      </c>
      <c r="C52" s="40" t="s">
        <v>96</v>
      </c>
      <c r="D52" s="1"/>
      <c r="E52" s="1" t="s">
        <v>109</v>
      </c>
      <c r="F52" s="40" t="s">
        <v>110</v>
      </c>
    </row>
    <row r="53" spans="2:6" hidden="1" outlineLevel="1" x14ac:dyDescent="0.35">
      <c r="B53" s="1" t="s">
        <v>37</v>
      </c>
      <c r="C53" s="40" t="s">
        <v>95</v>
      </c>
      <c r="D53" s="1"/>
      <c r="E53" s="1" t="s">
        <v>109</v>
      </c>
      <c r="F53" s="40" t="s">
        <v>110</v>
      </c>
    </row>
    <row r="54" spans="2:6" hidden="1" outlineLevel="1" x14ac:dyDescent="0.35">
      <c r="B54" s="1" t="s">
        <v>37</v>
      </c>
      <c r="C54" s="40" t="s">
        <v>97</v>
      </c>
      <c r="D54" s="1"/>
      <c r="E54" s="1" t="s">
        <v>109</v>
      </c>
      <c r="F54" s="40" t="s">
        <v>110</v>
      </c>
    </row>
    <row r="55" spans="2:6" hidden="1" outlineLevel="1" x14ac:dyDescent="0.35">
      <c r="B55" s="1" t="s">
        <v>37</v>
      </c>
      <c r="C55" s="40" t="s">
        <v>113</v>
      </c>
      <c r="D55" s="1" t="s">
        <v>114</v>
      </c>
      <c r="E55" s="1" t="s">
        <v>109</v>
      </c>
      <c r="F55" s="40" t="s">
        <v>110</v>
      </c>
    </row>
    <row r="56" spans="2:6" hidden="1" outlineLevel="1" x14ac:dyDescent="0.35">
      <c r="B56" s="1" t="s">
        <v>37</v>
      </c>
      <c r="C56" s="40" t="s">
        <v>115</v>
      </c>
      <c r="D56" s="1"/>
      <c r="E56" s="1" t="s">
        <v>109</v>
      </c>
      <c r="F56" s="40" t="s">
        <v>110</v>
      </c>
    </row>
  </sheetData>
  <autoFilter ref="B17:F56" xr:uid="{979A478C-997A-4D3B-A0B8-4E2C10113C87}">
    <filterColumn colId="2">
      <filters>
        <filter val="Check Point"/>
        <filter val="Cisco"/>
      </filters>
    </filterColumn>
  </autoFilter>
  <sortState xmlns:xlrd2="http://schemas.microsoft.com/office/spreadsheetml/2017/richdata2" ref="B8:F13">
    <sortCondition ref="C7"/>
  </sortState>
  <mergeCells count="4">
    <mergeCell ref="B3:F3"/>
    <mergeCell ref="B4:F4"/>
    <mergeCell ref="B16:F16"/>
    <mergeCell ref="B6:F6"/>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B6E6-FBF6-4CC4-B111-0528FBF65878}">
  <sheetPr codeName="Sheet2">
    <tabColor theme="4"/>
  </sheetPr>
  <dimension ref="B1:M32"/>
  <sheetViews>
    <sheetView showGridLines="0" zoomScale="161" zoomScaleNormal="161" workbookViewId="0">
      <selection activeCell="C25" sqref="C25"/>
    </sheetView>
  </sheetViews>
  <sheetFormatPr defaultColWidth="8.81640625" defaultRowHeight="14.5" x14ac:dyDescent="0.35"/>
  <cols>
    <col min="1" max="1" width="4.36328125" customWidth="1"/>
    <col min="2" max="2" width="42.81640625" customWidth="1"/>
    <col min="3" max="3" width="40" customWidth="1"/>
    <col min="4" max="4" width="64.1796875" customWidth="1"/>
    <col min="5" max="5" width="0.1796875" customWidth="1"/>
    <col min="12" max="12" width="17.453125" customWidth="1"/>
    <col min="13" max="13" width="8.81640625" customWidth="1"/>
  </cols>
  <sheetData>
    <row r="1" spans="2:13" ht="22.5" customHeight="1" x14ac:dyDescent="0.35"/>
    <row r="2" spans="2:13" ht="75" customHeight="1" x14ac:dyDescent="0.35"/>
    <row r="3" spans="2:13" ht="20" thickBot="1" x14ac:dyDescent="0.5">
      <c r="B3" s="46" t="s">
        <v>116</v>
      </c>
      <c r="C3" s="46"/>
      <c r="D3" s="46"/>
      <c r="E3" s="46"/>
    </row>
    <row r="4" spans="2:13" ht="73.5" customHeight="1" thickTop="1" x14ac:dyDescent="0.35">
      <c r="B4" s="47" t="s">
        <v>117</v>
      </c>
      <c r="C4" s="48"/>
      <c r="D4" s="48"/>
      <c r="E4" s="49"/>
    </row>
    <row r="5" spans="2:13" x14ac:dyDescent="0.35">
      <c r="D5" s="2"/>
    </row>
    <row r="6" spans="2:13" ht="17.5" thickBot="1" x14ac:dyDescent="0.45">
      <c r="B6" s="45" t="s">
        <v>118</v>
      </c>
      <c r="C6" s="45"/>
      <c r="D6" s="45"/>
      <c r="E6" s="45"/>
    </row>
    <row r="7" spans="2:13" ht="15" thickTop="1" x14ac:dyDescent="0.35">
      <c r="B7" s="7" t="s">
        <v>119</v>
      </c>
      <c r="C7" s="1"/>
      <c r="D7" s="3" t="s">
        <v>120</v>
      </c>
    </row>
    <row r="8" spans="2:13" ht="43.5" x14ac:dyDescent="0.35">
      <c r="B8" s="7" t="s">
        <v>121</v>
      </c>
      <c r="C8" s="1"/>
      <c r="D8" s="3" t="s">
        <v>122</v>
      </c>
      <c r="L8" t="s">
        <v>123</v>
      </c>
      <c r="M8">
        <f>COUNTIF(C7:C12,"&lt;&gt;AS_COUNT")</f>
        <v>6</v>
      </c>
    </row>
    <row r="9" spans="2:13" ht="43.5" x14ac:dyDescent="0.35">
      <c r="B9" s="7" t="s">
        <v>124</v>
      </c>
      <c r="C9" s="1"/>
      <c r="D9" s="3" t="s">
        <v>125</v>
      </c>
      <c r="L9" t="s">
        <v>126</v>
      </c>
      <c r="M9">
        <f>COUNTIF(C15:C16,"&lt;&gt;AS_COUNT")+IF(C16&lt;&gt;"no",COUNTIF(C17:C18,"&lt;&gt;AS_COUNT"),0)+COUNTIF(C19:C20,"&lt;&gt;AS_COUNT")</f>
        <v>6</v>
      </c>
    </row>
    <row r="10" spans="2:13" ht="43.5" x14ac:dyDescent="0.35">
      <c r="B10" s="7" t="s">
        <v>127</v>
      </c>
      <c r="C10" s="1"/>
      <c r="D10" s="3" t="s">
        <v>128</v>
      </c>
      <c r="L10" t="s">
        <v>129</v>
      </c>
      <c r="M10">
        <f>COUNTIF(C23,"&lt;&gt;AS_COUNT")+IF(C23&lt;&gt;"no",COUNTIF(C25:C32,"&lt;&gt;AS_COUNT"),0)</f>
        <v>9</v>
      </c>
    </row>
    <row r="11" spans="2:13" ht="29" x14ac:dyDescent="0.35">
      <c r="B11" s="7" t="s">
        <v>130</v>
      </c>
      <c r="C11" s="1"/>
      <c r="D11" s="3" t="s">
        <v>131</v>
      </c>
      <c r="L11" t="s">
        <v>132</v>
      </c>
      <c r="M11">
        <f>SUM(M8:M10)</f>
        <v>21</v>
      </c>
    </row>
    <row r="12" spans="2:13" ht="29" x14ac:dyDescent="0.35">
      <c r="B12" s="7" t="s">
        <v>53</v>
      </c>
      <c r="C12" s="1"/>
      <c r="D12" s="3" t="s">
        <v>133</v>
      </c>
      <c r="L12" t="s">
        <v>134</v>
      </c>
      <c r="M12">
        <f>COUNTA(C7:C12)+COUNTA(C15:C16)+IF(C16="yes",COUNTA(C17:C18),0)+COUNTA(C19:C20)+COUNTA(C23)+IF(C23="yes",COUNTA(C25:C32),0)</f>
        <v>0</v>
      </c>
    </row>
    <row r="14" spans="2:13" ht="17.5" thickBot="1" x14ac:dyDescent="0.45">
      <c r="B14" s="45" t="s">
        <v>135</v>
      </c>
      <c r="C14" s="51"/>
      <c r="D14" s="51"/>
      <c r="E14" s="45"/>
    </row>
    <row r="15" spans="2:13" ht="29.5" thickTop="1" x14ac:dyDescent="0.35">
      <c r="B15" s="5" t="s">
        <v>136</v>
      </c>
      <c r="C15" s="1"/>
      <c r="D15" s="16" t="s">
        <v>137</v>
      </c>
    </row>
    <row r="16" spans="2:13" x14ac:dyDescent="0.35">
      <c r="B16" s="8" t="s">
        <v>138</v>
      </c>
      <c r="C16" s="1"/>
      <c r="D16" s="16" t="s">
        <v>139</v>
      </c>
    </row>
    <row r="17" spans="2:5" x14ac:dyDescent="0.35">
      <c r="B17" s="8" t="s">
        <v>140</v>
      </c>
      <c r="C17" s="1"/>
      <c r="D17" s="16" t="s">
        <v>141</v>
      </c>
    </row>
    <row r="18" spans="2:5" ht="43.5" x14ac:dyDescent="0.35">
      <c r="B18" s="8" t="s">
        <v>142</v>
      </c>
      <c r="C18" s="1"/>
      <c r="D18" s="16" t="s">
        <v>143</v>
      </c>
    </row>
    <row r="19" spans="2:5" ht="29" x14ac:dyDescent="0.35">
      <c r="B19" s="42" t="s">
        <v>144</v>
      </c>
      <c r="C19" s="1"/>
      <c r="D19" s="16" t="s">
        <v>145</v>
      </c>
    </row>
    <row r="20" spans="2:5" x14ac:dyDescent="0.35">
      <c r="B20" s="8" t="s">
        <v>146</v>
      </c>
      <c r="C20" s="37"/>
      <c r="D20" s="16" t="s">
        <v>147</v>
      </c>
    </row>
    <row r="22" spans="2:5" ht="17.5" thickBot="1" x14ac:dyDescent="0.45">
      <c r="B22" s="56" t="s">
        <v>148</v>
      </c>
      <c r="C22" s="56"/>
      <c r="D22" s="52"/>
      <c r="E22" s="56"/>
    </row>
    <row r="23" spans="2:5" ht="73" thickTop="1" x14ac:dyDescent="0.35">
      <c r="B23" s="38" t="s">
        <v>149</v>
      </c>
      <c r="C23" s="1"/>
      <c r="D23" s="16" t="s">
        <v>150</v>
      </c>
    </row>
    <row r="24" spans="2:5" x14ac:dyDescent="0.35">
      <c r="B24" s="53" t="s">
        <v>151</v>
      </c>
      <c r="C24" s="54"/>
      <c r="D24" s="55"/>
    </row>
    <row r="25" spans="2:5" ht="29" x14ac:dyDescent="0.35">
      <c r="B25" s="8" t="s">
        <v>152</v>
      </c>
      <c r="C25" s="1"/>
      <c r="D25" s="16" t="s">
        <v>153</v>
      </c>
    </row>
    <row r="26" spans="2:5" ht="29" x14ac:dyDescent="0.35">
      <c r="B26" s="8" t="s">
        <v>154</v>
      </c>
      <c r="C26" s="1"/>
      <c r="D26" s="16" t="s">
        <v>155</v>
      </c>
    </row>
    <row r="27" spans="2:5" ht="29" x14ac:dyDescent="0.35">
      <c r="B27" s="8" t="s">
        <v>156</v>
      </c>
      <c r="C27" s="1"/>
      <c r="D27" s="16" t="s">
        <v>157</v>
      </c>
    </row>
    <row r="28" spans="2:5" ht="29" x14ac:dyDescent="0.35">
      <c r="B28" s="8" t="s">
        <v>158</v>
      </c>
      <c r="C28" s="1"/>
      <c r="D28" s="16" t="s">
        <v>159</v>
      </c>
    </row>
    <row r="29" spans="2:5" ht="43.5" x14ac:dyDescent="0.35">
      <c r="B29" s="8" t="s">
        <v>160</v>
      </c>
      <c r="C29" s="1"/>
      <c r="D29" s="16" t="s">
        <v>161</v>
      </c>
    </row>
    <row r="30" spans="2:5" ht="29" x14ac:dyDescent="0.35">
      <c r="B30" s="8" t="s">
        <v>162</v>
      </c>
      <c r="C30" s="1"/>
      <c r="D30" s="16" t="s">
        <v>163</v>
      </c>
    </row>
    <row r="31" spans="2:5" x14ac:dyDescent="0.35">
      <c r="B31" s="8" t="s">
        <v>164</v>
      </c>
      <c r="C31" s="1"/>
      <c r="D31" s="16" t="s">
        <v>165</v>
      </c>
    </row>
    <row r="32" spans="2:5" x14ac:dyDescent="0.35">
      <c r="B32" s="8" t="s">
        <v>166</v>
      </c>
      <c r="C32" s="1"/>
      <c r="D32" s="16" t="s">
        <v>167</v>
      </c>
    </row>
  </sheetData>
  <mergeCells count="6">
    <mergeCell ref="B24:D24"/>
    <mergeCell ref="B3:E3"/>
    <mergeCell ref="B4:E4"/>
    <mergeCell ref="B6:E6"/>
    <mergeCell ref="B14:E14"/>
    <mergeCell ref="B22:E22"/>
  </mergeCells>
  <conditionalFormatting sqref="B25:C32 B24">
    <cfRule type="expression" dxfId="8" priority="2">
      <formula>$C$23="No"</formula>
    </cfRule>
  </conditionalFormatting>
  <conditionalFormatting sqref="B17:C18">
    <cfRule type="expression" dxfId="7" priority="1">
      <formula>$C$16="No"</formula>
    </cfRule>
  </conditionalFormatting>
  <dataValidations count="2">
    <dataValidation type="custom" allowBlank="1" showInputMessage="1" showErrorMessage="1" sqref="C20" xr:uid="{535979CB-8E8D-49EA-919F-64602836F6EB}">
      <formula1>ISNUMBER(MATCH("*@*.???",C20,0))</formula1>
    </dataValidation>
    <dataValidation type="list" allowBlank="1" showInputMessage="1" showErrorMessage="1" sqref="C7" xr:uid="{64DCC7E0-FF83-4AE1-ABE8-ABE223BDAE86}">
      <formula1>ApplianceType</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DE42A1-5BF0-475D-A170-5F5DD5C913FE}">
          <x14:formula1>
            <xm:f>Helper!$A$8:$A$9</xm:f>
          </x14:formula1>
          <xm:sqref>C16 C23 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FF0D-635B-46A2-B01B-0CA7202F8E77}">
  <sheetPr codeName="Sheet3">
    <tabColor theme="4"/>
    <pageSetUpPr autoPageBreaks="0"/>
  </sheetPr>
  <dimension ref="B1:J38"/>
  <sheetViews>
    <sheetView showGridLines="0" topLeftCell="A7" zoomScale="139" zoomScaleNormal="110" workbookViewId="0">
      <selection activeCell="C25" sqref="C25"/>
    </sheetView>
  </sheetViews>
  <sheetFormatPr defaultColWidth="8.81640625" defaultRowHeight="14.5" x14ac:dyDescent="0.35"/>
  <cols>
    <col min="1" max="1" width="4.36328125" customWidth="1"/>
    <col min="2" max="2" width="42.81640625" customWidth="1"/>
    <col min="3" max="3" width="38.453125" customWidth="1"/>
    <col min="4" max="4" width="91.1796875" style="2" customWidth="1"/>
    <col min="5" max="5" width="14.453125" customWidth="1"/>
    <col min="6" max="6" width="25.453125" customWidth="1"/>
    <col min="7" max="7" width="24.453125" customWidth="1"/>
    <col min="8" max="8" width="11.36328125" customWidth="1"/>
    <col min="9" max="10" width="8.81640625" customWidth="1"/>
  </cols>
  <sheetData>
    <row r="1" spans="2:10" ht="22.5" customHeight="1" x14ac:dyDescent="0.35"/>
    <row r="2" spans="2:10" ht="75" customHeight="1" x14ac:dyDescent="0.35"/>
    <row r="3" spans="2:10" ht="20" thickBot="1" x14ac:dyDescent="0.5">
      <c r="B3" s="46" t="s">
        <v>4</v>
      </c>
      <c r="C3" s="46"/>
      <c r="D3" s="46"/>
      <c r="E3" s="46"/>
    </row>
    <row r="4" spans="2:10" ht="72.75" customHeight="1" thickTop="1" x14ac:dyDescent="0.35">
      <c r="B4" s="47" t="s">
        <v>168</v>
      </c>
      <c r="C4" s="48"/>
      <c r="D4" s="48"/>
      <c r="E4" s="49"/>
    </row>
    <row r="6" spans="2:10" ht="17.5" thickBot="1" x14ac:dyDescent="0.45">
      <c r="B6" s="45" t="s">
        <v>3</v>
      </c>
      <c r="C6" s="45"/>
      <c r="D6" s="45"/>
      <c r="E6" s="45"/>
      <c r="I6" t="s">
        <v>169</v>
      </c>
      <c r="J6">
        <f>COUNTIF(C7,"&lt;&gt;abc123")</f>
        <v>1</v>
      </c>
    </row>
    <row r="7" spans="2:10" ht="29.5" thickTop="1" x14ac:dyDescent="0.35">
      <c r="B7" s="5" t="s">
        <v>170</v>
      </c>
      <c r="C7" s="6"/>
      <c r="D7" s="17" t="s">
        <v>171</v>
      </c>
      <c r="I7" t="s">
        <v>172</v>
      </c>
      <c r="J7">
        <f>IF(C7="radius",COUNTIF(C10:C14,"&lt;&gt;abc123"),0)</f>
        <v>0</v>
      </c>
    </row>
    <row r="8" spans="2:10" x14ac:dyDescent="0.35">
      <c r="I8" t="s">
        <v>173</v>
      </c>
      <c r="J8">
        <f>IF(C7="sso",COUNTIF(C17:C23,"&lt;&gt;abc123")+IF(C23&lt;&gt;"no",COUNTIF(C24:C25,"&lt;&gt;abc123")),0)</f>
        <v>0</v>
      </c>
    </row>
    <row r="9" spans="2:10" ht="17.5" thickBot="1" x14ac:dyDescent="0.45">
      <c r="B9" s="45" t="s">
        <v>174</v>
      </c>
      <c r="C9" s="45"/>
      <c r="D9" s="45"/>
      <c r="E9" s="45"/>
      <c r="I9" t="s">
        <v>175</v>
      </c>
      <c r="J9">
        <f>IF(OR(C7="ldap",AND(C7="radius",C14="yes"),AND(C7="sso",C22="ldap")),COUNTIF(C28:C32,"&lt;&gt;abc123")+IF(C32&lt;&gt;"no",COUNTIF(C33,"&lt;&gt;abc123"))+COUNTIF(C34:C38,"&lt;&gt;abc123"),0)</f>
        <v>0</v>
      </c>
    </row>
    <row r="10" spans="2:10" ht="15" thickTop="1" x14ac:dyDescent="0.35">
      <c r="B10" s="4" t="s">
        <v>176</v>
      </c>
      <c r="C10" s="1"/>
      <c r="D10" s="18" t="s">
        <v>177</v>
      </c>
      <c r="G10" s="14"/>
      <c r="I10" t="s">
        <v>132</v>
      </c>
      <c r="J10">
        <f>SUM(J6:J9)</f>
        <v>1</v>
      </c>
    </row>
    <row r="11" spans="2:10" ht="29" x14ac:dyDescent="0.35">
      <c r="B11" s="4" t="s">
        <v>178</v>
      </c>
      <c r="C11" s="1"/>
      <c r="D11" s="3" t="s">
        <v>179</v>
      </c>
      <c r="I11" t="s">
        <v>134</v>
      </c>
      <c r="J11">
        <f>COUNTA(C7)+
IF(J7=0,0,COUNTA(C10:C14))+
IF(J8=0,0,COUNTA(C17:C23)+
IF(C23="yes",COUNTA(C24:C25),0))+
IF(J9=0,0,(COUNTA(C28:C32) +COUNTA(C34:C38)))+
IF(C32="yes",COUNTA(C33),0)</f>
        <v>0</v>
      </c>
    </row>
    <row r="12" spans="2:10" x14ac:dyDescent="0.35">
      <c r="B12" s="4" t="s">
        <v>180</v>
      </c>
      <c r="C12" s="1"/>
      <c r="D12" s="3" t="s">
        <v>181</v>
      </c>
    </row>
    <row r="13" spans="2:10" x14ac:dyDescent="0.35">
      <c r="B13" s="4" t="s">
        <v>182</v>
      </c>
      <c r="C13" s="1"/>
      <c r="D13" s="3" t="s">
        <v>183</v>
      </c>
    </row>
    <row r="14" spans="2:10" x14ac:dyDescent="0.35">
      <c r="B14" s="4" t="s">
        <v>184</v>
      </c>
      <c r="C14" s="1"/>
      <c r="D14" s="3" t="s">
        <v>185</v>
      </c>
    </row>
    <row r="16" spans="2:10" ht="17.5" thickBot="1" x14ac:dyDescent="0.45">
      <c r="B16" s="45" t="s">
        <v>186</v>
      </c>
      <c r="C16" s="45"/>
      <c r="D16" s="45"/>
      <c r="E16" s="45"/>
    </row>
    <row r="17" spans="2:8" ht="44" thickTop="1" x14ac:dyDescent="0.35">
      <c r="B17" s="5" t="s">
        <v>187</v>
      </c>
      <c r="C17" s="1"/>
      <c r="D17" s="3" t="s">
        <v>188</v>
      </c>
    </row>
    <row r="18" spans="2:8" x14ac:dyDescent="0.35">
      <c r="B18" s="5" t="s">
        <v>189</v>
      </c>
      <c r="C18" s="1"/>
      <c r="D18" s="3" t="s">
        <v>190</v>
      </c>
    </row>
    <row r="19" spans="2:8" x14ac:dyDescent="0.35">
      <c r="B19" s="5" t="s">
        <v>191</v>
      </c>
      <c r="C19" s="1"/>
      <c r="D19" s="3" t="s">
        <v>192</v>
      </c>
    </row>
    <row r="20" spans="2:8" x14ac:dyDescent="0.35">
      <c r="B20" s="5" t="s">
        <v>193</v>
      </c>
      <c r="C20" s="1"/>
      <c r="D20" s="3" t="s">
        <v>194</v>
      </c>
    </row>
    <row r="21" spans="2:8" x14ac:dyDescent="0.35">
      <c r="B21" s="5" t="s">
        <v>380</v>
      </c>
      <c r="C21" s="1"/>
      <c r="D21" s="3" t="s">
        <v>381</v>
      </c>
    </row>
    <row r="22" spans="2:8" ht="29" x14ac:dyDescent="0.35">
      <c r="B22" s="5" t="s">
        <v>195</v>
      </c>
      <c r="C22" s="1"/>
      <c r="D22" s="3" t="s">
        <v>196</v>
      </c>
    </row>
    <row r="23" spans="2:8" x14ac:dyDescent="0.35">
      <c r="B23" s="5" t="s">
        <v>197</v>
      </c>
      <c r="C23" s="1"/>
      <c r="D23" s="3" t="s">
        <v>198</v>
      </c>
    </row>
    <row r="24" spans="2:8" x14ac:dyDescent="0.35">
      <c r="B24" s="5" t="s">
        <v>199</v>
      </c>
      <c r="C24" s="1"/>
      <c r="D24" s="3" t="s">
        <v>200</v>
      </c>
    </row>
    <row r="25" spans="2:8" x14ac:dyDescent="0.35">
      <c r="B25" s="19" t="s">
        <v>201</v>
      </c>
      <c r="C25" s="1"/>
      <c r="D25" s="3" t="s">
        <v>202</v>
      </c>
    </row>
    <row r="27" spans="2:8" ht="17.5" thickBot="1" x14ac:dyDescent="0.45">
      <c r="B27" s="45" t="s">
        <v>203</v>
      </c>
      <c r="C27" s="45"/>
      <c r="D27" s="45"/>
      <c r="E27" s="45"/>
    </row>
    <row r="28" spans="2:8" ht="15" thickTop="1" x14ac:dyDescent="0.35">
      <c r="B28" s="5" t="s">
        <v>204</v>
      </c>
      <c r="C28" s="1"/>
      <c r="D28" s="3" t="s">
        <v>205</v>
      </c>
    </row>
    <row r="29" spans="2:8" x14ac:dyDescent="0.35">
      <c r="B29" s="5" t="s">
        <v>206</v>
      </c>
      <c r="C29" s="1"/>
      <c r="D29" s="3" t="s">
        <v>207</v>
      </c>
    </row>
    <row r="30" spans="2:8" ht="43.5" x14ac:dyDescent="0.35">
      <c r="B30" s="5" t="s">
        <v>180</v>
      </c>
      <c r="C30" s="1"/>
      <c r="D30" s="3" t="s">
        <v>208</v>
      </c>
      <c r="H30" s="2"/>
    </row>
    <row r="31" spans="2:8" ht="29" x14ac:dyDescent="0.35">
      <c r="B31" s="19" t="s">
        <v>182</v>
      </c>
      <c r="C31" s="1"/>
      <c r="D31" s="3" t="s">
        <v>209</v>
      </c>
      <c r="H31" s="2"/>
    </row>
    <row r="32" spans="2:8" x14ac:dyDescent="0.35">
      <c r="B32" s="5" t="s">
        <v>210</v>
      </c>
      <c r="C32" s="1"/>
      <c r="D32" s="3" t="s">
        <v>211</v>
      </c>
    </row>
    <row r="33" spans="2:6" x14ac:dyDescent="0.35">
      <c r="B33" s="5" t="s">
        <v>212</v>
      </c>
      <c r="C33" s="1"/>
      <c r="D33" s="3" t="s">
        <v>213</v>
      </c>
      <c r="F33" s="31"/>
    </row>
    <row r="34" spans="2:6" ht="43.5" x14ac:dyDescent="0.35">
      <c r="B34" s="5" t="s">
        <v>214</v>
      </c>
      <c r="C34" s="1"/>
      <c r="D34" s="3" t="s">
        <v>215</v>
      </c>
    </row>
    <row r="35" spans="2:6" ht="123.75" customHeight="1" x14ac:dyDescent="0.35">
      <c r="B35" s="5" t="s">
        <v>216</v>
      </c>
      <c r="C35" s="1"/>
      <c r="D35" s="20" t="s">
        <v>217</v>
      </c>
      <c r="E35" s="31"/>
    </row>
    <row r="36" spans="2:6" ht="29" x14ac:dyDescent="0.35">
      <c r="B36" s="5" t="s">
        <v>218</v>
      </c>
      <c r="C36" s="1"/>
      <c r="D36" s="3" t="s">
        <v>219</v>
      </c>
    </row>
    <row r="37" spans="2:6" ht="29" x14ac:dyDescent="0.35">
      <c r="B37" s="5" t="s">
        <v>220</v>
      </c>
      <c r="C37" s="1"/>
      <c r="D37" s="3" t="s">
        <v>221</v>
      </c>
    </row>
    <row r="38" spans="2:6" ht="43.5" x14ac:dyDescent="0.35">
      <c r="B38" s="5" t="s">
        <v>222</v>
      </c>
      <c r="C38" s="1"/>
      <c r="D38" s="3" t="s">
        <v>223</v>
      </c>
    </row>
  </sheetData>
  <mergeCells count="6">
    <mergeCell ref="B16:E16"/>
    <mergeCell ref="B3:E3"/>
    <mergeCell ref="B6:E6"/>
    <mergeCell ref="B4:E4"/>
    <mergeCell ref="B27:E27"/>
    <mergeCell ref="B9:E9"/>
  </mergeCells>
  <conditionalFormatting sqref="B9 B10:C14">
    <cfRule type="expression" dxfId="6" priority="5">
      <formula>NOT(OR($C$7="Radius",$C$7=""))</formula>
    </cfRule>
  </conditionalFormatting>
  <conditionalFormatting sqref="B16 B17:C25">
    <cfRule type="expression" dxfId="5" priority="2" stopIfTrue="1">
      <formula>NOT(OR($C$7="SSO",$C$7=""))</formula>
    </cfRule>
  </conditionalFormatting>
  <conditionalFormatting sqref="B24:C25">
    <cfRule type="expression" dxfId="4" priority="3">
      <formula>$C$23="No"</formula>
    </cfRule>
  </conditionalFormatting>
  <conditionalFormatting sqref="B27 B28:C38">
    <cfRule type="expression" dxfId="3" priority="9">
      <formula>AND(NOT($C$7="LDAP"),IF(AND(($C$7="RADIUS"),$C$14="Yes"),FALSE, TRUE),IF(AND(($C$7="SSO"),$C$22="LDAP"),FALSE, TRUE),NOT($C$7=""))</formula>
    </cfRule>
  </conditionalFormatting>
  <conditionalFormatting sqref="B33:C33">
    <cfRule type="expression" dxfId="2" priority="1">
      <formula>$C$32="No"</formula>
    </cfRule>
  </conditionalFormatting>
  <dataValidations count="5">
    <dataValidation type="list" allowBlank="1" showInputMessage="1" showErrorMessage="1" sqref="C34 C32" xr:uid="{6AF9214E-3234-4A8F-9050-EF4E7FF1B750}">
      <formula1>YesNo</formula1>
    </dataValidation>
    <dataValidation type="list" allowBlank="1" showInputMessage="1" showErrorMessage="1" sqref="C22" xr:uid="{FB3A27D5-DE98-4735-A3FF-979C5ABA8257}">
      <formula1>SSOUserDataChoice</formula1>
    </dataValidation>
    <dataValidation type="list" allowBlank="1" showInputMessage="1" showErrorMessage="1" sqref="C29" xr:uid="{36D2785A-1D7A-4013-88AD-8354943D12DB}">
      <formula1>LDAPVersion</formula1>
    </dataValidation>
    <dataValidation type="list" allowBlank="1" showInputMessage="1" showErrorMessage="1" sqref="C35" xr:uid="{BF72CAFE-902C-4CBC-A1C3-649BC0ED8AB7}">
      <formula1>LDAPBindType</formula1>
    </dataValidation>
    <dataValidation type="list" allowBlank="1" showInputMessage="1" showErrorMessage="1" sqref="C33" xr:uid="{DE372712-60F8-49EB-B104-243BCB262DA1}">
      <formula1>LDAPSecure</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D17FDE-EAF2-4271-8AEC-A7684275614C}">
          <x14:formula1>
            <xm:f>Helper!$A$8:$A$9</xm:f>
          </x14:formula1>
          <xm:sqref>C14 C23 C21</xm:sqref>
        </x14:dataValidation>
        <x14:dataValidation type="list" allowBlank="1" showInputMessage="1" showErrorMessage="1" xr:uid="{9A2F8555-0D6D-4096-8CB9-002697269D0E}">
          <x14:formula1>
            <xm:f>Helper!$A$2:$A$5</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69F0-C1D1-4D4C-8FB3-7E5A31456F39}">
  <sheetPr codeName="Sheet4">
    <tabColor theme="4"/>
  </sheetPr>
  <dimension ref="B1:J17"/>
  <sheetViews>
    <sheetView showGridLines="0" workbookViewId="0">
      <selection activeCell="C24" sqref="C24"/>
    </sheetView>
  </sheetViews>
  <sheetFormatPr defaultColWidth="8.81640625" defaultRowHeight="14.5" x14ac:dyDescent="0.35"/>
  <cols>
    <col min="1" max="1" width="4.36328125" customWidth="1"/>
    <col min="2" max="2" width="42.81640625" customWidth="1"/>
    <col min="3" max="3" width="40" customWidth="1"/>
    <col min="4" max="4" width="70.453125" customWidth="1"/>
    <col min="9" max="10" width="0" hidden="1" customWidth="1"/>
  </cols>
  <sheetData>
    <row r="1" spans="2:10" ht="22.5" customHeight="1" x14ac:dyDescent="0.35"/>
    <row r="2" spans="2:10" ht="75" customHeight="1" x14ac:dyDescent="0.35">
      <c r="D2" s="2"/>
    </row>
    <row r="3" spans="2:10" ht="20" thickBot="1" x14ac:dyDescent="0.5">
      <c r="B3" s="46" t="s">
        <v>224</v>
      </c>
      <c r="C3" s="46"/>
      <c r="D3" s="46"/>
      <c r="E3" s="46"/>
    </row>
    <row r="4" spans="2:10" ht="73.5" customHeight="1" thickTop="1" x14ac:dyDescent="0.35">
      <c r="B4" s="47" t="s">
        <v>225</v>
      </c>
      <c r="C4" s="48"/>
      <c r="D4" s="48"/>
      <c r="E4" s="49"/>
    </row>
    <row r="5" spans="2:10" x14ac:dyDescent="0.35">
      <c r="D5" s="2"/>
    </row>
    <row r="6" spans="2:10" ht="17.5" thickBot="1" x14ac:dyDescent="0.45">
      <c r="B6" s="56" t="s">
        <v>5</v>
      </c>
      <c r="C6" s="56"/>
      <c r="D6" s="56"/>
      <c r="E6" s="56"/>
    </row>
    <row r="7" spans="2:10" ht="15" thickTop="1" x14ac:dyDescent="0.35">
      <c r="B7" s="15" t="s">
        <v>226</v>
      </c>
      <c r="C7" s="1"/>
      <c r="D7" s="17"/>
    </row>
    <row r="8" spans="2:10" ht="17.5" thickBot="1" x14ac:dyDescent="0.45">
      <c r="B8" s="50" t="s">
        <v>227</v>
      </c>
      <c r="C8" s="50"/>
      <c r="D8" s="50"/>
    </row>
    <row r="9" spans="2:10" ht="29.5" thickTop="1" x14ac:dyDescent="0.35">
      <c r="B9" s="9" t="s">
        <v>228</v>
      </c>
      <c r="C9" s="1"/>
      <c r="D9" s="3" t="s">
        <v>229</v>
      </c>
      <c r="I9" t="s">
        <v>230</v>
      </c>
      <c r="J9">
        <f>1+IF(C7&lt;&gt;"no",COUNTIF(C9:C14,"&lt;&gt;abc123"),0)</f>
        <v>7</v>
      </c>
    </row>
    <row r="10" spans="2:10" ht="29" x14ac:dyDescent="0.35">
      <c r="B10" s="9" t="s">
        <v>231</v>
      </c>
      <c r="C10" s="1"/>
      <c r="D10" s="3" t="s">
        <v>232</v>
      </c>
      <c r="I10" t="s">
        <v>175</v>
      </c>
      <c r="J10">
        <f>IF(OR(C8="ldap",AND(C8="radius",C15="yes"),AND(C8="sso",C22="ldap")),COUNTIF(C28:C38,"&lt;&gt;abc123"),0)</f>
        <v>0</v>
      </c>
    </row>
    <row r="11" spans="2:10" ht="29" x14ac:dyDescent="0.35">
      <c r="B11" s="9" t="s">
        <v>233</v>
      </c>
      <c r="C11" s="1"/>
      <c r="D11" s="3" t="s">
        <v>234</v>
      </c>
      <c r="I11" t="s">
        <v>132</v>
      </c>
      <c r="J11">
        <f>SUM(J7:J10)</f>
        <v>7</v>
      </c>
    </row>
    <row r="12" spans="2:10" ht="29" x14ac:dyDescent="0.35">
      <c r="B12" s="9" t="s">
        <v>235</v>
      </c>
      <c r="C12" s="1"/>
      <c r="D12" s="3" t="s">
        <v>236</v>
      </c>
      <c r="I12" t="s">
        <v>134</v>
      </c>
      <c r="J12">
        <f>COUNTA(C7)+IF(C7="yes",COUNTA(C9:C14),0)</f>
        <v>0</v>
      </c>
    </row>
    <row r="13" spans="2:10" ht="29" x14ac:dyDescent="0.35">
      <c r="B13" s="9" t="s">
        <v>237</v>
      </c>
      <c r="C13" s="1"/>
      <c r="D13" s="3" t="s">
        <v>238</v>
      </c>
    </row>
    <row r="14" spans="2:10" ht="29" x14ac:dyDescent="0.35">
      <c r="B14" s="9" t="s">
        <v>239</v>
      </c>
      <c r="C14" s="1"/>
      <c r="D14" s="3" t="s">
        <v>240</v>
      </c>
    </row>
    <row r="16" spans="2:10" ht="17.5" thickBot="1" x14ac:dyDescent="0.45">
      <c r="B16" s="56" t="s">
        <v>241</v>
      </c>
      <c r="C16" s="56"/>
      <c r="D16" s="56"/>
      <c r="E16" s="56"/>
    </row>
    <row r="17" ht="15" thickTop="1" x14ac:dyDescent="0.35"/>
  </sheetData>
  <mergeCells count="5">
    <mergeCell ref="B3:E3"/>
    <mergeCell ref="B4:E4"/>
    <mergeCell ref="B6:E6"/>
    <mergeCell ref="B8:D8"/>
    <mergeCell ref="B16:E16"/>
  </mergeCells>
  <conditionalFormatting sqref="B9:C14 B8">
    <cfRule type="expression" dxfId="1" priority="2">
      <formula>$C$7="No"</formula>
    </cfRule>
  </conditionalFormatting>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2CD7E2-373B-4E51-B7CB-C0A8843E45FD}">
          <x14:formula1>
            <xm:f>Helper!$A$8:$A$9</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40818-5FB0-47F5-AF1F-1A509D2F546D}">
  <sheetPr>
    <tabColor theme="4"/>
  </sheetPr>
  <dimension ref="B1:M17"/>
  <sheetViews>
    <sheetView showGridLines="0" topLeftCell="A2" zoomScale="161" zoomScaleNormal="161" workbookViewId="0">
      <selection activeCell="B14" sqref="B14"/>
    </sheetView>
  </sheetViews>
  <sheetFormatPr defaultColWidth="8.81640625" defaultRowHeight="14.5" x14ac:dyDescent="0.35"/>
  <cols>
    <col min="1" max="1" width="4.36328125" customWidth="1"/>
    <col min="2" max="2" width="42.81640625" customWidth="1"/>
    <col min="3" max="3" width="40" customWidth="1"/>
    <col min="4" max="4" width="64.1796875" customWidth="1"/>
    <col min="5" max="5" width="0.1796875" customWidth="1"/>
    <col min="12" max="12" width="17.453125" hidden="1" customWidth="1"/>
    <col min="13" max="13" width="8.81640625" hidden="1" customWidth="1"/>
  </cols>
  <sheetData>
    <row r="1" spans="2:13" ht="22.5" customHeight="1" x14ac:dyDescent="0.35"/>
    <row r="2" spans="2:13" ht="75" customHeight="1" x14ac:dyDescent="0.35"/>
    <row r="3" spans="2:13" ht="20" thickBot="1" x14ac:dyDescent="0.5">
      <c r="B3" s="46" t="s">
        <v>116</v>
      </c>
      <c r="C3" s="46"/>
      <c r="D3" s="46"/>
      <c r="E3" s="46"/>
    </row>
    <row r="4" spans="2:13" ht="73.5" customHeight="1" thickTop="1" x14ac:dyDescent="0.35">
      <c r="B4" s="47" t="s">
        <v>382</v>
      </c>
      <c r="C4" s="48"/>
      <c r="D4" s="48"/>
      <c r="E4" s="49"/>
    </row>
    <row r="5" spans="2:13" x14ac:dyDescent="0.35">
      <c r="D5" s="2"/>
    </row>
    <row r="6" spans="2:13" ht="17.5" thickBot="1" x14ac:dyDescent="0.45">
      <c r="B6" s="45" t="s">
        <v>118</v>
      </c>
      <c r="C6" s="45"/>
      <c r="D6" s="45"/>
      <c r="E6" s="45"/>
      <c r="L6" t="s">
        <v>398</v>
      </c>
      <c r="M6">
        <f>COUNTIF($C$7:$C$8,"&lt;&gt;AS_COUNT")</f>
        <v>2</v>
      </c>
    </row>
    <row r="7" spans="2:13" ht="44" thickTop="1" x14ac:dyDescent="0.35">
      <c r="B7" s="7" t="s">
        <v>383</v>
      </c>
      <c r="C7" s="1"/>
      <c r="D7" s="3" t="s">
        <v>387</v>
      </c>
      <c r="L7" t="s">
        <v>401</v>
      </c>
      <c r="M7">
        <f>COUNTIF($C$7:$C$8,"&lt;&gt;")</f>
        <v>0</v>
      </c>
    </row>
    <row r="8" spans="2:13" ht="43.5" x14ac:dyDescent="0.35">
      <c r="B8" s="7" t="s">
        <v>384</v>
      </c>
      <c r="C8" s="1"/>
      <c r="D8" s="3" t="s">
        <v>385</v>
      </c>
    </row>
    <row r="10" spans="2:13" ht="17.5" thickBot="1" x14ac:dyDescent="0.45">
      <c r="B10" s="45" t="s">
        <v>386</v>
      </c>
      <c r="C10" s="51"/>
      <c r="D10" s="51"/>
      <c r="E10" s="45"/>
      <c r="L10" t="s">
        <v>399</v>
      </c>
      <c r="M10">
        <f>COUNT(1)+IF($C$11="Yes",6)</f>
        <v>1</v>
      </c>
    </row>
    <row r="11" spans="2:13" ht="29.5" thickTop="1" x14ac:dyDescent="0.35">
      <c r="B11" s="5" t="s">
        <v>388</v>
      </c>
      <c r="C11" s="1"/>
      <c r="D11" s="16" t="s">
        <v>137</v>
      </c>
      <c r="L11" t="s">
        <v>400</v>
      </c>
      <c r="M11">
        <f>COUNTIF($C$11:$C$17,"&lt;&gt;")</f>
        <v>0</v>
      </c>
    </row>
    <row r="12" spans="2:13" x14ac:dyDescent="0.35">
      <c r="B12" s="8" t="s">
        <v>389</v>
      </c>
      <c r="C12" s="1"/>
      <c r="D12" s="16" t="s">
        <v>139</v>
      </c>
    </row>
    <row r="13" spans="2:13" x14ac:dyDescent="0.35">
      <c r="B13" s="8" t="s">
        <v>390</v>
      </c>
      <c r="C13" s="1"/>
      <c r="D13" s="16" t="s">
        <v>395</v>
      </c>
    </row>
    <row r="14" spans="2:13" x14ac:dyDescent="0.35">
      <c r="B14" s="8" t="s">
        <v>391</v>
      </c>
      <c r="C14" s="1"/>
      <c r="D14" s="16" t="s">
        <v>396</v>
      </c>
    </row>
    <row r="15" spans="2:13" x14ac:dyDescent="0.35">
      <c r="B15" s="42" t="s">
        <v>392</v>
      </c>
      <c r="C15" s="1"/>
      <c r="D15" s="16" t="s">
        <v>397</v>
      </c>
      <c r="L15" t="s">
        <v>403</v>
      </c>
      <c r="M15">
        <f>M6+M10</f>
        <v>3</v>
      </c>
    </row>
    <row r="16" spans="2:13" x14ac:dyDescent="0.35">
      <c r="B16" s="8" t="s">
        <v>393</v>
      </c>
      <c r="C16" s="37"/>
      <c r="D16" s="16" t="s">
        <v>405</v>
      </c>
      <c r="L16" t="s">
        <v>404</v>
      </c>
      <c r="M16">
        <f>M7+M11</f>
        <v>0</v>
      </c>
    </row>
    <row r="17" spans="2:4" x14ac:dyDescent="0.35">
      <c r="B17" s="8" t="s">
        <v>394</v>
      </c>
      <c r="C17" s="37"/>
      <c r="D17" s="16" t="s">
        <v>406</v>
      </c>
    </row>
  </sheetData>
  <mergeCells count="4">
    <mergeCell ref="B3:E3"/>
    <mergeCell ref="B4:E4"/>
    <mergeCell ref="B6:E6"/>
    <mergeCell ref="B10:E10"/>
  </mergeCells>
  <conditionalFormatting sqref="B12:C17">
    <cfRule type="expression" dxfId="0" priority="2">
      <formula>$C$11="No"</formula>
    </cfRule>
  </conditionalFormatting>
  <dataValidations count="4">
    <dataValidation type="list" allowBlank="1" showInputMessage="1" showErrorMessage="1" sqref="C7" xr:uid="{904934F5-DAA2-4EBB-8CCA-4A8273BE2D56}">
      <formula1>ApplianceType</formula1>
    </dataValidation>
    <dataValidation type="custom" allowBlank="1" showInputMessage="1" showErrorMessage="1" sqref="C16:C17" xr:uid="{54F4D32A-137D-4751-93D8-785CB6888486}">
      <formula1>ISNUMBER(MATCH("*@*.???",C16,0))</formula1>
    </dataValidation>
    <dataValidation type="list" allowBlank="1" showInputMessage="1" showErrorMessage="1" sqref="C11" xr:uid="{86021971-C829-4E47-917C-351C83662E6D}">
      <formula1>YesNo</formula1>
    </dataValidation>
    <dataValidation type="list" allowBlank="1" showInputMessage="1" showErrorMessage="1" sqref="C13" xr:uid="{A0472327-8871-4743-AC44-E2F326EDC2F1}">
      <formula1>"IMAP4,POP3"</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B28ABDF-B0CD-437F-8326-CB8C5370888B}">
          <x14:formula1>
            <xm:f>Helper!$A$8:$A$9</xm:f>
          </x14:formula1>
          <xm:sqref>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3C5D1-0F0A-41FC-AA2E-40C1384EBD37}">
  <sheetPr codeName="Sheet6">
    <tabColor rgb="FFFFC000"/>
  </sheetPr>
  <dimension ref="B1:I22"/>
  <sheetViews>
    <sheetView showGridLines="0" zoomScale="119" zoomScaleNormal="100" workbookViewId="0">
      <selection activeCell="E13" sqref="E13"/>
    </sheetView>
  </sheetViews>
  <sheetFormatPr defaultColWidth="8.81640625" defaultRowHeight="14.5" x14ac:dyDescent="0.35"/>
  <cols>
    <col min="1" max="1" width="4.36328125" customWidth="1"/>
    <col min="2" max="2" width="27.81640625" customWidth="1"/>
    <col min="3" max="3" width="26" customWidth="1"/>
    <col min="4" max="4" width="27" customWidth="1"/>
    <col min="5" max="5" width="36.36328125" customWidth="1"/>
    <col min="6" max="6" width="31.1796875" customWidth="1"/>
    <col min="7" max="7" width="18.81640625" customWidth="1"/>
    <col min="8" max="8" width="23.453125" customWidth="1"/>
    <col min="9" max="9" width="18.453125" customWidth="1"/>
  </cols>
  <sheetData>
    <row r="1" spans="2:8" ht="22.5" customHeight="1" x14ac:dyDescent="0.35"/>
    <row r="2" spans="2:8" x14ac:dyDescent="0.35">
      <c r="B2" s="29" t="s">
        <v>242</v>
      </c>
    </row>
    <row r="3" spans="2:8" ht="48" customHeight="1" x14ac:dyDescent="0.35">
      <c r="B3" s="62" t="s">
        <v>243</v>
      </c>
      <c r="C3" s="62"/>
      <c r="D3" s="62"/>
      <c r="E3" s="62"/>
      <c r="F3" s="62"/>
      <c r="G3" s="62"/>
      <c r="H3" s="62"/>
    </row>
    <row r="4" spans="2:8" ht="15" thickBot="1" x14ac:dyDescent="0.4"/>
    <row r="5" spans="2:8" ht="17.5" thickBot="1" x14ac:dyDescent="0.45">
      <c r="B5" s="24" t="s">
        <v>244</v>
      </c>
      <c r="C5" s="61" t="s">
        <v>35</v>
      </c>
      <c r="D5" s="61"/>
      <c r="E5" s="25" t="s">
        <v>245</v>
      </c>
    </row>
    <row r="6" spans="2:8" ht="15" thickTop="1" x14ac:dyDescent="0.35">
      <c r="B6" s="26" t="s">
        <v>246</v>
      </c>
      <c r="C6" s="57" t="s">
        <v>247</v>
      </c>
      <c r="D6" s="58"/>
      <c r="E6" s="22" t="s">
        <v>248</v>
      </c>
    </row>
    <row r="7" spans="2:8" x14ac:dyDescent="0.35">
      <c r="B7" s="26" t="s">
        <v>249</v>
      </c>
      <c r="C7" s="57" t="s">
        <v>250</v>
      </c>
      <c r="D7" s="58"/>
      <c r="E7" s="22" t="s">
        <v>251</v>
      </c>
    </row>
    <row r="8" spans="2:8" ht="43.5" x14ac:dyDescent="0.35">
      <c r="B8" s="26" t="s">
        <v>252</v>
      </c>
      <c r="C8" s="57" t="s">
        <v>253</v>
      </c>
      <c r="D8" s="58"/>
      <c r="E8" s="22" t="s">
        <v>254</v>
      </c>
    </row>
    <row r="9" spans="2:8" ht="43.5" x14ac:dyDescent="0.35">
      <c r="B9" s="26" t="s">
        <v>255</v>
      </c>
      <c r="C9" s="57" t="s">
        <v>256</v>
      </c>
      <c r="D9" s="58"/>
      <c r="E9" s="22" t="s">
        <v>257</v>
      </c>
    </row>
    <row r="10" spans="2:8" x14ac:dyDescent="0.35">
      <c r="B10" s="26" t="s">
        <v>258</v>
      </c>
      <c r="C10" s="57" t="s">
        <v>259</v>
      </c>
      <c r="D10" s="58"/>
      <c r="E10" s="22" t="s">
        <v>251</v>
      </c>
    </row>
    <row r="11" spans="2:8" ht="43.5" x14ac:dyDescent="0.35">
      <c r="B11" s="26" t="s">
        <v>260</v>
      </c>
      <c r="C11" s="57" t="s">
        <v>261</v>
      </c>
      <c r="D11" s="58"/>
      <c r="E11" s="22" t="s">
        <v>262</v>
      </c>
    </row>
    <row r="12" spans="2:8" ht="72.5" x14ac:dyDescent="0.35">
      <c r="B12" s="26" t="s">
        <v>263</v>
      </c>
      <c r="C12" s="57" t="s">
        <v>264</v>
      </c>
      <c r="D12" s="58"/>
      <c r="E12" s="22" t="s">
        <v>265</v>
      </c>
    </row>
    <row r="13" spans="2:8" ht="44" thickBot="1" x14ac:dyDescent="0.4">
      <c r="B13" s="27" t="s">
        <v>266</v>
      </c>
      <c r="C13" s="59" t="s">
        <v>267</v>
      </c>
      <c r="D13" s="60"/>
      <c r="E13" s="23" t="s">
        <v>268</v>
      </c>
    </row>
    <row r="15" spans="2:8" x14ac:dyDescent="0.35">
      <c r="B15" t="s">
        <v>269</v>
      </c>
    </row>
    <row r="17" spans="2:9" ht="17.5" thickBot="1" x14ac:dyDescent="0.45">
      <c r="B17" s="28" t="s">
        <v>246</v>
      </c>
      <c r="C17" s="28" t="s">
        <v>249</v>
      </c>
      <c r="D17" s="28" t="s">
        <v>252</v>
      </c>
      <c r="E17" s="28" t="s">
        <v>255</v>
      </c>
      <c r="F17" s="28" t="s">
        <v>258</v>
      </c>
      <c r="G17" s="28" t="s">
        <v>260</v>
      </c>
      <c r="H17" s="28" t="s">
        <v>263</v>
      </c>
      <c r="I17" s="28" t="s">
        <v>266</v>
      </c>
    </row>
    <row r="18" spans="2:9" ht="15" thickTop="1" x14ac:dyDescent="0.35">
      <c r="B18" s="11" t="s">
        <v>270</v>
      </c>
      <c r="C18" s="11" t="s">
        <v>271</v>
      </c>
      <c r="D18" s="11" t="s">
        <v>272</v>
      </c>
      <c r="E18" s="11" t="s">
        <v>273</v>
      </c>
      <c r="F18" s="11" t="s">
        <v>274</v>
      </c>
      <c r="G18" s="11" t="s">
        <v>275</v>
      </c>
      <c r="H18" s="11" t="s">
        <v>276</v>
      </c>
      <c r="I18" s="11" t="s">
        <v>277</v>
      </c>
    </row>
    <row r="19" spans="2:9" x14ac:dyDescent="0.35">
      <c r="B19" s="11" t="s">
        <v>278</v>
      </c>
      <c r="C19" s="11" t="s">
        <v>279</v>
      </c>
      <c r="D19" s="11" t="s">
        <v>280</v>
      </c>
      <c r="E19" s="11" t="s">
        <v>273</v>
      </c>
      <c r="F19" s="11" t="s">
        <v>274</v>
      </c>
      <c r="G19" s="11" t="s">
        <v>275</v>
      </c>
      <c r="H19" s="11" t="s">
        <v>281</v>
      </c>
      <c r="I19" s="11" t="s">
        <v>277</v>
      </c>
    </row>
    <row r="20" spans="2:9" x14ac:dyDescent="0.35">
      <c r="B20" s="11" t="s">
        <v>282</v>
      </c>
      <c r="C20" s="11" t="s">
        <v>283</v>
      </c>
      <c r="D20" s="11" t="s">
        <v>284</v>
      </c>
      <c r="E20" s="11" t="s">
        <v>285</v>
      </c>
      <c r="F20" s="11" t="s">
        <v>286</v>
      </c>
      <c r="G20" s="11" t="s">
        <v>287</v>
      </c>
      <c r="H20" s="11" t="s">
        <v>38</v>
      </c>
      <c r="I20" s="11" t="s">
        <v>288</v>
      </c>
    </row>
    <row r="21" spans="2:9" x14ac:dyDescent="0.35">
      <c r="B21" s="11" t="s">
        <v>289</v>
      </c>
      <c r="C21" s="11" t="s">
        <v>290</v>
      </c>
      <c r="D21" s="11" t="s">
        <v>291</v>
      </c>
      <c r="E21" s="11" t="s">
        <v>292</v>
      </c>
      <c r="F21" s="11" t="s">
        <v>274</v>
      </c>
      <c r="G21" s="11" t="s">
        <v>275</v>
      </c>
      <c r="H21" s="11" t="s">
        <v>38</v>
      </c>
      <c r="I21" s="11" t="s">
        <v>293</v>
      </c>
    </row>
    <row r="22" spans="2:9" x14ac:dyDescent="0.35">
      <c r="B22" s="11" t="s">
        <v>294</v>
      </c>
      <c r="C22" s="11" t="s">
        <v>295</v>
      </c>
      <c r="D22" s="11" t="s">
        <v>296</v>
      </c>
      <c r="E22" s="11" t="s">
        <v>297</v>
      </c>
      <c r="F22" s="11" t="s">
        <v>298</v>
      </c>
      <c r="G22" s="11" t="s">
        <v>299</v>
      </c>
      <c r="H22" s="11" t="s">
        <v>38</v>
      </c>
      <c r="I22" s="11" t="s">
        <v>300</v>
      </c>
    </row>
  </sheetData>
  <mergeCells count="10">
    <mergeCell ref="C11:D11"/>
    <mergeCell ref="C12:D12"/>
    <mergeCell ref="C13:D13"/>
    <mergeCell ref="C5:D5"/>
    <mergeCell ref="B3:H3"/>
    <mergeCell ref="C6:D6"/>
    <mergeCell ref="C7:D7"/>
    <mergeCell ref="C8:D8"/>
    <mergeCell ref="C9:D9"/>
    <mergeCell ref="C10:D10"/>
  </mergeCells>
  <dataValidations count="2">
    <dataValidation type="list" allowBlank="1" showInputMessage="1" showErrorMessage="1" sqref="F18:F22" xr:uid="{49D8F62F-C886-4BFF-822D-F8334A0A16D2}">
      <formula1>Connection</formula1>
    </dataValidation>
    <dataValidation type="list" allowBlank="1" showInputMessage="1" showErrorMessage="1" sqref="C18:C22" xr:uid="{CA020F82-4503-4CCD-954A-EAE1C28F46B1}">
      <formula1>DeviceTypes</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4CD6-9F56-4BD5-A409-C5027E50B031}">
  <sheetPr codeName="Sheet7">
    <tabColor rgb="FFFFC000"/>
  </sheetPr>
  <dimension ref="A1:H2"/>
  <sheetViews>
    <sheetView zoomScaleNormal="100" workbookViewId="0">
      <selection activeCell="C20" sqref="C20"/>
    </sheetView>
  </sheetViews>
  <sheetFormatPr defaultColWidth="8.81640625" defaultRowHeight="14.5" x14ac:dyDescent="0.35"/>
  <cols>
    <col min="1" max="1" width="27.36328125" customWidth="1"/>
    <col min="2" max="2" width="24.1796875" customWidth="1"/>
    <col min="3" max="3" width="13.6328125" customWidth="1"/>
    <col min="4" max="4" width="16.6328125" customWidth="1"/>
    <col min="5" max="5" width="24.81640625" customWidth="1"/>
    <col min="6" max="6" width="19.453125" customWidth="1"/>
    <col min="7" max="8" width="23.81640625" customWidth="1"/>
  </cols>
  <sheetData>
    <row r="1" spans="1:8" ht="17.5" thickBot="1" x14ac:dyDescent="0.45">
      <c r="A1" s="28" t="s">
        <v>246</v>
      </c>
      <c r="B1" s="28" t="s">
        <v>249</v>
      </c>
      <c r="C1" s="28" t="s">
        <v>252</v>
      </c>
      <c r="D1" s="28" t="s">
        <v>255</v>
      </c>
      <c r="E1" s="28" t="s">
        <v>258</v>
      </c>
      <c r="F1" s="28" t="s">
        <v>260</v>
      </c>
      <c r="G1" s="28" t="s">
        <v>263</v>
      </c>
      <c r="H1" s="28" t="s">
        <v>266</v>
      </c>
    </row>
    <row r="2" spans="1:8" ht="15" thickTop="1" x14ac:dyDescent="0.35"/>
  </sheetData>
  <autoFilter ref="A1:H1" xr:uid="{77CA4A0C-0AFC-4B00-934F-B6AB1A6A7442}"/>
  <dataValidations count="2">
    <dataValidation type="list" allowBlank="1" showInputMessage="1" showErrorMessage="1" sqref="B1:C1 B2:B2317" xr:uid="{02E6A052-196F-4849-AFE9-00BBA8F6A0D6}">
      <formula1>DeviceTypes</formula1>
    </dataValidation>
    <dataValidation type="list" allowBlank="1" showInputMessage="1" showErrorMessage="1" sqref="E1:E3151" xr:uid="{8EAF4075-0E8C-4729-B173-98D4D7045432}">
      <formula1>Connection</formula1>
    </dataValidation>
  </dataValidation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E811-BCDE-4F40-A9C9-E7621D62772A}">
  <sheetPr codeName="Sheet8">
    <tabColor rgb="FF00B050"/>
  </sheetPr>
  <dimension ref="B1:H22"/>
  <sheetViews>
    <sheetView showGridLines="0" zoomScale="157" zoomScaleNormal="100" workbookViewId="0">
      <selection activeCell="B11" sqref="B11:E11"/>
    </sheetView>
  </sheetViews>
  <sheetFormatPr defaultColWidth="9.1796875" defaultRowHeight="14.5" x14ac:dyDescent="0.35"/>
  <cols>
    <col min="1" max="1" width="4.36328125" style="11" customWidth="1"/>
    <col min="2" max="2" width="24.453125" style="11" customWidth="1"/>
    <col min="3" max="3" width="18.36328125" style="11" customWidth="1"/>
    <col min="4" max="4" width="29.453125" style="11" customWidth="1"/>
    <col min="5" max="5" width="16.81640625" style="11" customWidth="1"/>
    <col min="6" max="6" width="33.453125" style="11" customWidth="1"/>
    <col min="7" max="7" width="17.453125" style="11" customWidth="1"/>
    <col min="8" max="8" width="19.1796875" style="11" customWidth="1"/>
    <col min="9" max="9" width="20" style="11" customWidth="1"/>
    <col min="10" max="16384" width="9.1796875" style="11"/>
  </cols>
  <sheetData>
    <row r="1" spans="2:8" ht="22.5" customHeight="1" x14ac:dyDescent="0.35"/>
    <row r="2" spans="2:8" x14ac:dyDescent="0.35">
      <c r="B2" s="10" t="s">
        <v>242</v>
      </c>
    </row>
    <row r="3" spans="2:8" ht="57" customHeight="1" x14ac:dyDescent="0.35">
      <c r="B3" s="66" t="s">
        <v>301</v>
      </c>
      <c r="C3" s="66"/>
      <c r="D3" s="66"/>
      <c r="E3" s="66"/>
      <c r="F3" s="66"/>
      <c r="G3" s="66"/>
      <c r="H3" s="66"/>
    </row>
    <row r="4" spans="2:8" ht="15" thickBot="1" x14ac:dyDescent="0.4"/>
    <row r="5" spans="2:8" ht="15" thickTop="1" x14ac:dyDescent="0.35">
      <c r="B5" s="12" t="s">
        <v>244</v>
      </c>
      <c r="C5" s="67" t="s">
        <v>35</v>
      </c>
      <c r="D5" s="67"/>
      <c r="E5" s="67" t="s">
        <v>245</v>
      </c>
      <c r="F5" s="68"/>
    </row>
    <row r="6" spans="2:8" ht="31.5" customHeight="1" x14ac:dyDescent="0.35">
      <c r="B6" s="13" t="s">
        <v>302</v>
      </c>
      <c r="C6" s="63" t="s">
        <v>303</v>
      </c>
      <c r="D6" s="64"/>
      <c r="E6" s="64" t="s">
        <v>304</v>
      </c>
      <c r="F6" s="65"/>
    </row>
    <row r="7" spans="2:8" ht="34.5" customHeight="1" x14ac:dyDescent="0.35">
      <c r="B7" s="13" t="s">
        <v>305</v>
      </c>
      <c r="C7" s="63" t="s">
        <v>306</v>
      </c>
      <c r="D7" s="64"/>
      <c r="E7" s="64" t="s">
        <v>304</v>
      </c>
      <c r="F7" s="65"/>
    </row>
    <row r="8" spans="2:8" ht="36" customHeight="1" x14ac:dyDescent="0.35">
      <c r="B8" s="13" t="s">
        <v>246</v>
      </c>
      <c r="C8" s="63" t="s">
        <v>307</v>
      </c>
      <c r="D8" s="64"/>
      <c r="E8" s="64" t="s">
        <v>248</v>
      </c>
      <c r="F8" s="65"/>
    </row>
    <row r="9" spans="2:8" ht="39" customHeight="1" x14ac:dyDescent="0.35">
      <c r="B9" s="13" t="s">
        <v>255</v>
      </c>
      <c r="C9" s="63" t="s">
        <v>256</v>
      </c>
      <c r="D9" s="64"/>
      <c r="E9" s="64" t="s">
        <v>257</v>
      </c>
      <c r="F9" s="65"/>
    </row>
    <row r="10" spans="2:8" ht="34.5" customHeight="1" x14ac:dyDescent="0.35">
      <c r="B10" s="13" t="s">
        <v>260</v>
      </c>
      <c r="C10" s="63" t="s">
        <v>261</v>
      </c>
      <c r="D10" s="64"/>
      <c r="E10" s="69" t="s">
        <v>262</v>
      </c>
      <c r="F10" s="65"/>
    </row>
    <row r="12" spans="2:8" x14ac:dyDescent="0.35">
      <c r="B12" s="10" t="s">
        <v>269</v>
      </c>
    </row>
    <row r="14" spans="2:8" ht="17.5" thickBot="1" x14ac:dyDescent="0.45">
      <c r="B14" s="28" t="s">
        <v>302</v>
      </c>
      <c r="C14" s="28" t="s">
        <v>308</v>
      </c>
      <c r="D14" s="28" t="s">
        <v>246</v>
      </c>
      <c r="E14" s="28" t="s">
        <v>255</v>
      </c>
      <c r="F14" s="28" t="s">
        <v>260</v>
      </c>
    </row>
    <row r="15" spans="2:8" ht="15" thickTop="1" x14ac:dyDescent="0.35">
      <c r="B15" s="30" t="s">
        <v>309</v>
      </c>
      <c r="C15" s="30" t="s">
        <v>310</v>
      </c>
      <c r="D15" s="30" t="s">
        <v>270</v>
      </c>
      <c r="E15" s="30" t="s">
        <v>311</v>
      </c>
      <c r="F15" s="30" t="s">
        <v>312</v>
      </c>
    </row>
    <row r="16" spans="2:8" x14ac:dyDescent="0.35">
      <c r="B16" s="30" t="s">
        <v>309</v>
      </c>
      <c r="C16" s="30" t="s">
        <v>313</v>
      </c>
      <c r="D16" s="30" t="s">
        <v>314</v>
      </c>
      <c r="E16" s="30" t="s">
        <v>311</v>
      </c>
      <c r="F16" s="30" t="s">
        <v>312</v>
      </c>
    </row>
    <row r="17" spans="2:6" x14ac:dyDescent="0.35">
      <c r="B17" s="30" t="s">
        <v>309</v>
      </c>
      <c r="C17" s="30" t="s">
        <v>315</v>
      </c>
      <c r="D17" s="30" t="s">
        <v>316</v>
      </c>
      <c r="E17" s="30" t="s">
        <v>311</v>
      </c>
      <c r="F17" s="30" t="s">
        <v>312</v>
      </c>
    </row>
    <row r="18" spans="2:6" x14ac:dyDescent="0.35">
      <c r="B18" s="30" t="s">
        <v>309</v>
      </c>
      <c r="C18" s="30" t="s">
        <v>317</v>
      </c>
      <c r="D18" s="30" t="s">
        <v>318</v>
      </c>
      <c r="E18" s="30" t="s">
        <v>319</v>
      </c>
      <c r="F18" s="30" t="s">
        <v>320</v>
      </c>
    </row>
    <row r="19" spans="2:6" x14ac:dyDescent="0.35">
      <c r="B19" s="30" t="s">
        <v>309</v>
      </c>
      <c r="C19" s="30" t="s">
        <v>321</v>
      </c>
      <c r="D19" s="30" t="s">
        <v>322</v>
      </c>
      <c r="E19" s="30" t="s">
        <v>319</v>
      </c>
      <c r="F19" s="30" t="s">
        <v>320</v>
      </c>
    </row>
    <row r="20" spans="2:6" x14ac:dyDescent="0.35">
      <c r="B20" s="30" t="s">
        <v>323</v>
      </c>
      <c r="C20" s="30" t="s">
        <v>324</v>
      </c>
      <c r="D20" s="30" t="s">
        <v>325</v>
      </c>
      <c r="E20" s="30" t="s">
        <v>326</v>
      </c>
      <c r="F20" s="30" t="s">
        <v>327</v>
      </c>
    </row>
    <row r="21" spans="2:6" x14ac:dyDescent="0.35">
      <c r="B21" s="30" t="s">
        <v>323</v>
      </c>
      <c r="C21" s="30" t="s">
        <v>328</v>
      </c>
      <c r="D21" s="30" t="s">
        <v>329</v>
      </c>
      <c r="E21" s="30" t="s">
        <v>326</v>
      </c>
      <c r="F21" s="30" t="s">
        <v>327</v>
      </c>
    </row>
    <row r="22" spans="2:6" x14ac:dyDescent="0.35">
      <c r="B22" s="30" t="s">
        <v>323</v>
      </c>
      <c r="C22" s="30" t="s">
        <v>330</v>
      </c>
      <c r="D22" s="30" t="s">
        <v>331</v>
      </c>
      <c r="E22" s="30" t="s">
        <v>326</v>
      </c>
      <c r="F22" s="30" t="s">
        <v>327</v>
      </c>
    </row>
  </sheetData>
  <mergeCells count="13">
    <mergeCell ref="C8:D8"/>
    <mergeCell ref="E8:F8"/>
    <mergeCell ref="C9:D9"/>
    <mergeCell ref="E9:F9"/>
    <mergeCell ref="C10:D10"/>
    <mergeCell ref="E10:F10"/>
    <mergeCell ref="C7:D7"/>
    <mergeCell ref="E7:F7"/>
    <mergeCell ref="B3:H3"/>
    <mergeCell ref="C5:D5"/>
    <mergeCell ref="E5:F5"/>
    <mergeCell ref="C6:D6"/>
    <mergeCell ref="E6:F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tent xmlns="2f4bd1d1-8aee-4b0e-85de-2bba8efcf36a">SOW, PS-Offer</Content>
    <_Flow_SignoffStatus xmlns="2f4bd1d1-8aee-4b0e-85de-2bba8efcf36a" xsi:nil="true"/>
    <Assigned_x0020_CSM xmlns="2f4bd1d1-8aee-4b0e-85de-2bba8efcf36a">
      <UserInfo>
        <DisplayName/>
        <AccountId xsi:nil="true"/>
        <AccountType/>
      </UserInfo>
    </Assigned_x0020_CSM>
    <CSM_x0020_Assigned xmlns="2f4bd1d1-8aee-4b0e-85de-2bba8efcf36a">
      <UserInfo>
        <DisplayName/>
        <AccountId xsi:nil="true"/>
        <AccountType/>
      </UserInfo>
    </CSM_x0020_Assigned>
    <SharedWithUsers xmlns="08005dac-f78c-4825-9f1b-9fbc144c677a">
      <UserInfo>
        <DisplayName>Sarah Hill</DisplayName>
        <AccountId>693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6C5223DC252044AFE5AFD93622C739" ma:contentTypeVersion="18" ma:contentTypeDescription="Create a new document." ma:contentTypeScope="" ma:versionID="6157e978a2bed9b8c5d3fc7c88d708df">
  <xsd:schema xmlns:xsd="http://www.w3.org/2001/XMLSchema" xmlns:xs="http://www.w3.org/2001/XMLSchema" xmlns:p="http://schemas.microsoft.com/office/2006/metadata/properties" xmlns:ns2="2f4bd1d1-8aee-4b0e-85de-2bba8efcf36a" xmlns:ns3="08005dac-f78c-4825-9f1b-9fbc144c677a" targetNamespace="http://schemas.microsoft.com/office/2006/metadata/properties" ma:root="true" ma:fieldsID="035333218b1964c990ee27bc990ed1fb" ns2:_="" ns3:_="">
    <xsd:import namespace="2f4bd1d1-8aee-4b0e-85de-2bba8efcf36a"/>
    <xsd:import namespace="08005dac-f78c-4825-9f1b-9fbc144c67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SM_x0020_Assigned" minOccurs="0"/>
                <xsd:element ref="ns2:Content" minOccurs="0"/>
                <xsd:element ref="ns2:Assigned_x0020_CSM"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4bd1d1-8aee-4b0e-85de-2bba8efcf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SM_x0020_Assigned" ma:index="12" nillable="true" ma:displayName="Description" ma:list="UserInfo" ma:SharePointGroup="0" ma:internalName="CSM_x0020_Assigne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 ma:index="13" nillable="true" ma:displayName="Content" ma:default="SOW, PS-Offer" ma:description="Hint on folder content" ma:internalName="Content">
      <xsd:simpleType>
        <xsd:restriction base="dms:Text">
          <xsd:maxLength value="255"/>
        </xsd:restriction>
      </xsd:simpleType>
    </xsd:element>
    <xsd:element name="Assigned_x0020_CSM" ma:index="14" nillable="true" ma:displayName="Assigned CSM" ma:list="UserInfo" ma:SharePointGroup="0" ma:internalName="Assigned_x0020_CSM"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_Flow_SignoffStatus" ma:index="21" nillable="true" ma:displayName="Sign-off status" ma:internalName="_x0024_Resources_x003a_core_x002c_Signoff_Status_x003b_">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005dac-f78c-4825-9f1b-9fbc144c677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0FA69E-EF07-4266-8870-83611775D452}">
  <ds:schemaRefs>
    <ds:schemaRef ds:uri="http://schemas.microsoft.com/sharepoint/v3/contenttype/forms"/>
  </ds:schemaRefs>
</ds:datastoreItem>
</file>

<file path=customXml/itemProps2.xml><?xml version="1.0" encoding="utf-8"?>
<ds:datastoreItem xmlns:ds="http://schemas.openxmlformats.org/officeDocument/2006/customXml" ds:itemID="{DA5B52F3-AC92-4EE9-AF17-ADC53A7C3B8C}">
  <ds:schemaRefs>
    <ds:schemaRef ds:uri="http://schemas.microsoft.com/office/2006/documentManagement/types"/>
    <ds:schemaRef ds:uri="http://purl.org/dc/terms/"/>
    <ds:schemaRef ds:uri="08005dac-f78c-4825-9f1b-9fbc144c677a"/>
    <ds:schemaRef ds:uri="2f4bd1d1-8aee-4b0e-85de-2bba8efcf36a"/>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14C9B9F-735E-49D0-B88F-39B03AF20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4bd1d1-8aee-4b0e-85de-2bba8efcf36a"/>
    <ds:schemaRef ds:uri="08005dac-f78c-4825-9f1b-9fbc144c67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Overview</vt:lpstr>
      <vt:lpstr>Connectivity</vt:lpstr>
      <vt:lpstr>General</vt:lpstr>
      <vt:lpstr>Authentication</vt:lpstr>
      <vt:lpstr>HA &amp; DR</vt:lpstr>
      <vt:lpstr>FireFlow</vt:lpstr>
      <vt:lpstr>Devices - Instructions</vt:lpstr>
      <vt:lpstr>Devices - List</vt:lpstr>
      <vt:lpstr>Baseline Comp - Instructions</vt:lpstr>
      <vt:lpstr>Baseline Comp - Devices</vt:lpstr>
      <vt:lpstr>Helper</vt:lpstr>
      <vt:lpstr>ApplianceType</vt:lpstr>
      <vt:lpstr>Connection</vt:lpstr>
      <vt:lpstr>DeviceTypes</vt:lpstr>
      <vt:lpstr>LDAPBindType</vt:lpstr>
      <vt:lpstr>LDAPSecure</vt:lpstr>
      <vt:lpstr>LDAPVersion</vt:lpstr>
      <vt:lpstr>SSOUserDataChoice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Tarak Suthar</dc:creator>
  <cp:keywords/>
  <dc:description/>
  <cp:lastModifiedBy>Becky Daniels</cp:lastModifiedBy>
  <cp:revision/>
  <dcterms:created xsi:type="dcterms:W3CDTF">2019-04-17T15:26:35Z</dcterms:created>
  <dcterms:modified xsi:type="dcterms:W3CDTF">2020-06-25T18:21:51Z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0x0101008F6C5223DC252044AFE5AFD93622C739</vt:lpwstr>
  </property>
</Properties>
</file>